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6960" windowHeight="17460" tabRatio="941"/>
  </bookViews>
  <sheets>
    <sheet name="2020 Graphs Aust" sheetId="23" r:id="rId1"/>
    <sheet name="2020 Graphs Aust Sort" sheetId="24" r:id="rId2"/>
  </sheets>
  <definedNames>
    <definedName name="data" localSheetId="0">'2020 Graphs Aust'!$Y$59</definedName>
    <definedName name="data" localSheetId="1">'2020 Graphs Aust Sort'!#REF!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81" i="23" l="1"/>
  <c r="AB6" i="23"/>
  <c r="AA6" i="23"/>
  <c r="J115" i="23"/>
  <c r="J116" i="23"/>
  <c r="I116" i="24"/>
  <c r="I116" i="23"/>
  <c r="I115" i="23"/>
  <c r="I115" i="24"/>
  <c r="M28" i="24"/>
  <c r="P28" i="24"/>
  <c r="L28" i="24"/>
  <c r="O28" i="24"/>
  <c r="J28" i="24"/>
  <c r="M59" i="24"/>
  <c r="P59" i="24"/>
  <c r="L59" i="24"/>
  <c r="O59" i="24"/>
  <c r="J59" i="24"/>
  <c r="M58" i="24"/>
  <c r="P58" i="24"/>
  <c r="L58" i="24"/>
  <c r="O58" i="24"/>
  <c r="J58" i="24"/>
  <c r="M64" i="24"/>
  <c r="P64" i="24"/>
  <c r="L64" i="24"/>
  <c r="O64" i="24"/>
  <c r="J64" i="24"/>
  <c r="J70" i="24"/>
  <c r="M63" i="24"/>
  <c r="P63" i="24"/>
  <c r="L63" i="24"/>
  <c r="O63" i="24"/>
  <c r="J63" i="24"/>
  <c r="M76" i="24"/>
  <c r="P76" i="24"/>
  <c r="L76" i="24"/>
  <c r="O76" i="24"/>
  <c r="J76" i="24"/>
  <c r="M31" i="24"/>
  <c r="P31" i="24"/>
  <c r="L31" i="24"/>
  <c r="O31" i="24"/>
  <c r="J31" i="24"/>
  <c r="M62" i="24"/>
  <c r="P62" i="24"/>
  <c r="L62" i="24"/>
  <c r="O62" i="24"/>
  <c r="M57" i="24"/>
  <c r="P57" i="24"/>
  <c r="L57" i="24"/>
  <c r="O57" i="24"/>
  <c r="J57" i="24"/>
  <c r="M41" i="24"/>
  <c r="P41" i="24"/>
  <c r="L41" i="24"/>
  <c r="O41" i="24"/>
  <c r="J41" i="24"/>
  <c r="M40" i="24"/>
  <c r="P40" i="24"/>
  <c r="L40" i="24"/>
  <c r="O40" i="24"/>
  <c r="J40" i="24"/>
  <c r="M27" i="24"/>
  <c r="P27" i="24"/>
  <c r="L27" i="24"/>
  <c r="O27" i="24"/>
  <c r="J27" i="24"/>
  <c r="M26" i="24"/>
  <c r="P26" i="24"/>
  <c r="L26" i="24"/>
  <c r="O26" i="24"/>
  <c r="J26" i="24"/>
  <c r="M18" i="24"/>
  <c r="L18" i="24"/>
  <c r="J18" i="24"/>
  <c r="M56" i="24"/>
  <c r="P56" i="24"/>
  <c r="L56" i="24"/>
  <c r="O56" i="24"/>
  <c r="J56" i="24"/>
  <c r="M15" i="24"/>
  <c r="P15" i="24"/>
  <c r="L15" i="24"/>
  <c r="O15" i="24"/>
  <c r="J15" i="24"/>
  <c r="M89" i="24"/>
  <c r="P89" i="24"/>
  <c r="L89" i="24"/>
  <c r="O89" i="24"/>
  <c r="J89" i="24"/>
  <c r="M88" i="24"/>
  <c r="P88" i="24"/>
  <c r="L88" i="24"/>
  <c r="O88" i="24"/>
  <c r="J88" i="24"/>
  <c r="M87" i="24"/>
  <c r="P87" i="24"/>
  <c r="L87" i="24"/>
  <c r="O87" i="24"/>
  <c r="J87" i="24"/>
  <c r="M7" i="24"/>
  <c r="P7" i="24"/>
  <c r="L7" i="24"/>
  <c r="O7" i="24"/>
  <c r="J7" i="24"/>
  <c r="M55" i="24"/>
  <c r="P55" i="24"/>
  <c r="L55" i="24"/>
  <c r="O55" i="24"/>
  <c r="J55" i="24"/>
  <c r="M6" i="24"/>
  <c r="P6" i="24"/>
  <c r="L6" i="24"/>
  <c r="O6" i="24"/>
  <c r="J6" i="24"/>
  <c r="M90" i="24"/>
  <c r="P90" i="24"/>
  <c r="L90" i="24"/>
  <c r="O90" i="24"/>
  <c r="J90" i="24"/>
  <c r="M61" i="24"/>
  <c r="P61" i="24"/>
  <c r="L61" i="24"/>
  <c r="O61" i="24"/>
  <c r="J61" i="24"/>
  <c r="M54" i="24"/>
  <c r="P54" i="24"/>
  <c r="L54" i="24"/>
  <c r="O54" i="24"/>
  <c r="J54" i="24"/>
  <c r="M60" i="24"/>
  <c r="P60" i="24"/>
  <c r="L60" i="24"/>
  <c r="O60" i="24"/>
  <c r="J60" i="24"/>
  <c r="M53" i="24"/>
  <c r="P53" i="24"/>
  <c r="L53" i="24"/>
  <c r="O53" i="24"/>
  <c r="J53" i="24"/>
  <c r="M52" i="24"/>
  <c r="P52" i="24"/>
  <c r="L52" i="24"/>
  <c r="O52" i="24"/>
  <c r="J52" i="24"/>
  <c r="M51" i="24"/>
  <c r="P51" i="24"/>
  <c r="L51" i="24"/>
  <c r="O51" i="24"/>
  <c r="J51" i="24"/>
  <c r="M50" i="24"/>
  <c r="P50" i="24"/>
  <c r="L50" i="24"/>
  <c r="O50" i="24"/>
  <c r="J50" i="24"/>
  <c r="M14" i="24"/>
  <c r="P14" i="24"/>
  <c r="L14" i="24"/>
  <c r="O14" i="24"/>
  <c r="J14" i="24"/>
  <c r="M49" i="24"/>
  <c r="P49" i="24"/>
  <c r="L49" i="24"/>
  <c r="O49" i="24"/>
  <c r="J49" i="24"/>
  <c r="M71" i="24"/>
  <c r="P71" i="24"/>
  <c r="L71" i="24"/>
  <c r="O71" i="24"/>
  <c r="J71" i="24"/>
  <c r="M13" i="24"/>
  <c r="P13" i="24"/>
  <c r="L13" i="24"/>
  <c r="O13" i="24"/>
  <c r="J13" i="24"/>
  <c r="M48" i="24"/>
  <c r="P48" i="24"/>
  <c r="L48" i="24"/>
  <c r="O48" i="24"/>
  <c r="J48" i="24"/>
  <c r="M47" i="24"/>
  <c r="P47" i="24"/>
  <c r="L47" i="24"/>
  <c r="O47" i="24"/>
  <c r="J47" i="24"/>
  <c r="M46" i="24"/>
  <c r="P46" i="24"/>
  <c r="M21" i="24"/>
  <c r="P21" i="24"/>
  <c r="L46" i="24"/>
  <c r="O46" i="24"/>
  <c r="L21" i="24"/>
  <c r="O21" i="24"/>
  <c r="J46" i="24"/>
  <c r="M12" i="24"/>
  <c r="P12" i="24"/>
  <c r="L12" i="24"/>
  <c r="O12" i="24"/>
  <c r="J12" i="24"/>
  <c r="M45" i="24"/>
  <c r="P45" i="24"/>
  <c r="L45" i="24"/>
  <c r="O45" i="24"/>
  <c r="J45" i="24"/>
  <c r="M75" i="24"/>
  <c r="P75" i="24"/>
  <c r="M44" i="24"/>
  <c r="P44" i="24"/>
  <c r="L75" i="24"/>
  <c r="O75" i="24"/>
  <c r="L44" i="24"/>
  <c r="O44" i="24"/>
  <c r="J75" i="24"/>
  <c r="M80" i="24"/>
  <c r="P80" i="24"/>
  <c r="L80" i="24"/>
  <c r="O80" i="24"/>
  <c r="J80" i="24"/>
  <c r="M25" i="24"/>
  <c r="P25" i="24"/>
  <c r="L25" i="24"/>
  <c r="O25" i="24"/>
  <c r="J25" i="24"/>
  <c r="M24" i="24"/>
  <c r="P24" i="24"/>
  <c r="L24" i="24"/>
  <c r="O24" i="24"/>
  <c r="J24" i="24"/>
  <c r="M11" i="24"/>
  <c r="P11" i="24"/>
  <c r="L11" i="24"/>
  <c r="O11" i="24"/>
  <c r="L17" i="24"/>
  <c r="O17" i="24"/>
  <c r="J11" i="24"/>
  <c r="M95" i="24"/>
  <c r="P95" i="24"/>
  <c r="L95" i="24"/>
  <c r="O95" i="24"/>
  <c r="J95" i="24"/>
  <c r="M99" i="24"/>
  <c r="P99" i="24"/>
  <c r="L99" i="24"/>
  <c r="O99" i="24"/>
  <c r="J99" i="24"/>
  <c r="M69" i="24"/>
  <c r="P69" i="24"/>
  <c r="L69" i="24"/>
  <c r="O69" i="24"/>
  <c r="J69" i="24"/>
  <c r="M86" i="24"/>
  <c r="P86" i="24"/>
  <c r="L86" i="24"/>
  <c r="O86" i="24"/>
  <c r="J86" i="24"/>
  <c r="M85" i="24"/>
  <c r="P85" i="24"/>
  <c r="L85" i="24"/>
  <c r="O85" i="24"/>
  <c r="J85" i="24"/>
  <c r="M68" i="24"/>
  <c r="P68" i="24"/>
  <c r="L68" i="24"/>
  <c r="O68" i="24"/>
  <c r="J68" i="24"/>
  <c r="M67" i="24"/>
  <c r="P67" i="24"/>
  <c r="L67" i="24"/>
  <c r="O67" i="24"/>
  <c r="J67" i="24"/>
  <c r="M93" i="24"/>
  <c r="P93" i="24"/>
  <c r="L93" i="24"/>
  <c r="O93" i="24"/>
  <c r="J93" i="24"/>
  <c r="M9" i="24"/>
  <c r="P9" i="24"/>
  <c r="L9" i="24"/>
  <c r="O9" i="24"/>
  <c r="J9" i="24"/>
  <c r="M74" i="24"/>
  <c r="P74" i="24"/>
  <c r="L74" i="24"/>
  <c r="O74" i="24"/>
  <c r="J74" i="24"/>
  <c r="M98" i="24"/>
  <c r="P98" i="24"/>
  <c r="L98" i="24"/>
  <c r="O98" i="24"/>
  <c r="J98" i="24"/>
  <c r="M23" i="24"/>
  <c r="P23" i="24"/>
  <c r="L23" i="24"/>
  <c r="O23" i="24"/>
  <c r="J23" i="24"/>
  <c r="M66" i="24"/>
  <c r="P66" i="24"/>
  <c r="L66" i="24"/>
  <c r="O66" i="24"/>
  <c r="J66" i="24"/>
  <c r="M22" i="24"/>
  <c r="P22" i="24"/>
  <c r="L22" i="24"/>
  <c r="O22" i="24"/>
  <c r="J22" i="24"/>
  <c r="M81" i="24"/>
  <c r="P81" i="24"/>
  <c r="L81" i="24"/>
  <c r="O81" i="24"/>
  <c r="J81" i="24"/>
  <c r="M84" i="24"/>
  <c r="P84" i="24"/>
  <c r="L84" i="24"/>
  <c r="O84" i="24"/>
  <c r="J84" i="24"/>
  <c r="M30" i="24"/>
  <c r="P30" i="24"/>
  <c r="L30" i="24"/>
  <c r="O30" i="24"/>
  <c r="J30" i="24"/>
  <c r="M39" i="24"/>
  <c r="P39" i="24"/>
  <c r="L39" i="24"/>
  <c r="O39" i="24"/>
  <c r="J39" i="24"/>
  <c r="M38" i="24"/>
  <c r="P38" i="24"/>
  <c r="L38" i="24"/>
  <c r="O38" i="24"/>
  <c r="J38" i="24"/>
  <c r="M83" i="24"/>
  <c r="P83" i="24"/>
  <c r="L83" i="24"/>
  <c r="O83" i="24"/>
  <c r="J83" i="24"/>
  <c r="M79" i="24"/>
  <c r="P79" i="24"/>
  <c r="L79" i="24"/>
  <c r="O79" i="24"/>
  <c r="J79" i="24"/>
  <c r="M37" i="24"/>
  <c r="P37" i="24"/>
  <c r="L37" i="24"/>
  <c r="O37" i="24"/>
  <c r="J37" i="24"/>
  <c r="M73" i="24"/>
  <c r="P73" i="24"/>
  <c r="L73" i="24"/>
  <c r="O73" i="24"/>
  <c r="J73" i="24"/>
  <c r="M65" i="24"/>
  <c r="P65" i="24"/>
  <c r="L65" i="24"/>
  <c r="O65" i="24"/>
  <c r="J65" i="24"/>
  <c r="M36" i="24"/>
  <c r="P36" i="24"/>
  <c r="L36" i="24"/>
  <c r="O36" i="24"/>
  <c r="J36" i="24"/>
  <c r="M82" i="24"/>
  <c r="P82" i="24"/>
  <c r="L82" i="24"/>
  <c r="O82" i="24"/>
  <c r="J82" i="24"/>
  <c r="M32" i="24"/>
  <c r="P32" i="24"/>
  <c r="L32" i="24"/>
  <c r="O32" i="24"/>
  <c r="J32" i="24"/>
  <c r="M35" i="24"/>
  <c r="P35" i="24"/>
  <c r="L35" i="24"/>
  <c r="O35" i="24"/>
  <c r="J35" i="24"/>
  <c r="M29" i="24"/>
  <c r="P29" i="24"/>
  <c r="L29" i="24"/>
  <c r="O29" i="24"/>
  <c r="J29" i="24"/>
  <c r="M100" i="24"/>
  <c r="P100" i="24"/>
  <c r="L100" i="24"/>
  <c r="O100" i="24"/>
  <c r="J100" i="24"/>
  <c r="J44" i="24"/>
  <c r="J21" i="24"/>
  <c r="M34" i="24"/>
  <c r="P34" i="24"/>
  <c r="M19" i="24"/>
  <c r="P19" i="24"/>
  <c r="M96" i="24"/>
  <c r="P96" i="24"/>
  <c r="M94" i="24"/>
  <c r="P94" i="24"/>
  <c r="M20" i="24"/>
  <c r="P20" i="24"/>
  <c r="M97" i="24"/>
  <c r="P97" i="24"/>
  <c r="M92" i="24"/>
  <c r="P92" i="24"/>
  <c r="M16" i="24"/>
  <c r="P16" i="24"/>
  <c r="L34" i="24"/>
  <c r="O34" i="24"/>
  <c r="L19" i="24"/>
  <c r="O19" i="24"/>
  <c r="L96" i="24"/>
  <c r="O96" i="24"/>
  <c r="L94" i="24"/>
  <c r="O94" i="24"/>
  <c r="L20" i="24"/>
  <c r="O20" i="24"/>
  <c r="L97" i="24"/>
  <c r="O97" i="24"/>
  <c r="L92" i="24"/>
  <c r="O92" i="24"/>
  <c r="L16" i="24"/>
  <c r="O16" i="24"/>
  <c r="M17" i="24"/>
  <c r="P17" i="24"/>
  <c r="J17" i="24"/>
  <c r="J16" i="24"/>
  <c r="J92" i="24"/>
  <c r="J97" i="24"/>
  <c r="J20" i="24"/>
  <c r="J94" i="24"/>
  <c r="J96" i="24"/>
  <c r="J19" i="24"/>
  <c r="J34" i="24"/>
  <c r="M78" i="24"/>
  <c r="P78" i="24"/>
  <c r="L78" i="24"/>
  <c r="O78" i="24"/>
  <c r="J78" i="24"/>
  <c r="M43" i="24"/>
  <c r="P43" i="24"/>
  <c r="L43" i="24"/>
  <c r="O43" i="24"/>
  <c r="J43" i="24"/>
  <c r="M42" i="24"/>
  <c r="P42" i="24"/>
  <c r="L42" i="24"/>
  <c r="O42" i="24"/>
  <c r="J42" i="24"/>
  <c r="M77" i="24"/>
  <c r="P77" i="24"/>
  <c r="L77" i="24"/>
  <c r="O77" i="24"/>
  <c r="J77" i="24"/>
  <c r="M8" i="24"/>
  <c r="P8" i="24"/>
  <c r="L8" i="24"/>
  <c r="O8" i="24"/>
  <c r="J8" i="24"/>
  <c r="M33" i="24"/>
  <c r="P33" i="24"/>
  <c r="L33" i="24"/>
  <c r="O33" i="24"/>
  <c r="K33" i="24"/>
  <c r="J33" i="24"/>
  <c r="M72" i="24"/>
  <c r="P72" i="24"/>
  <c r="L72" i="24"/>
  <c r="O72" i="24"/>
  <c r="J72" i="24"/>
  <c r="M10" i="24"/>
  <c r="P10" i="24"/>
  <c r="L10" i="24"/>
  <c r="O10" i="24"/>
  <c r="J10" i="24"/>
  <c r="M91" i="24"/>
  <c r="P91" i="24"/>
  <c r="L91" i="24"/>
  <c r="O91" i="24"/>
  <c r="J91" i="24"/>
  <c r="Z6" i="23"/>
  <c r="Y6" i="23"/>
  <c r="V6" i="23"/>
  <c r="X81" i="23"/>
  <c r="X6" i="23"/>
  <c r="W81" i="23"/>
  <c r="W6" i="23"/>
  <c r="S74" i="23"/>
  <c r="R67" i="23"/>
  <c r="S23" i="23"/>
  <c r="S15" i="23"/>
  <c r="S6" i="23"/>
  <c r="Q105" i="23"/>
  <c r="Q100" i="23"/>
  <c r="Q92" i="23"/>
  <c r="Q81" i="23"/>
  <c r="Q74" i="23"/>
  <c r="Q67" i="23"/>
  <c r="Q64" i="23"/>
  <c r="Q60" i="23"/>
  <c r="Q45" i="23"/>
  <c r="Q27" i="23"/>
  <c r="Q6" i="23"/>
  <c r="R64" i="23"/>
  <c r="T64" i="23"/>
  <c r="S64" i="23"/>
  <c r="M81" i="23"/>
  <c r="P81" i="23"/>
  <c r="M82" i="23"/>
  <c r="P82" i="23"/>
  <c r="M83" i="23"/>
  <c r="P83" i="23"/>
  <c r="M84" i="23"/>
  <c r="P84" i="23"/>
  <c r="M85" i="23"/>
  <c r="P85" i="23"/>
  <c r="M86" i="23"/>
  <c r="P86" i="23"/>
  <c r="M87" i="23"/>
  <c r="P87" i="23"/>
  <c r="M88" i="23"/>
  <c r="P88" i="23"/>
  <c r="M89" i="23"/>
  <c r="P89" i="23"/>
  <c r="M91" i="23"/>
  <c r="P91" i="23"/>
  <c r="R81" i="23"/>
  <c r="L81" i="23"/>
  <c r="O81" i="23"/>
  <c r="L82" i="23"/>
  <c r="O82" i="23"/>
  <c r="L83" i="23"/>
  <c r="O83" i="23"/>
  <c r="L84" i="23"/>
  <c r="O84" i="23"/>
  <c r="L85" i="23"/>
  <c r="O85" i="23"/>
  <c r="L86" i="23"/>
  <c r="O86" i="23"/>
  <c r="L87" i="23"/>
  <c r="O87" i="23"/>
  <c r="L88" i="23"/>
  <c r="O88" i="23"/>
  <c r="L89" i="23"/>
  <c r="O89" i="23"/>
  <c r="L91" i="23"/>
  <c r="O91" i="23"/>
  <c r="M74" i="23"/>
  <c r="P74" i="23"/>
  <c r="M75" i="23"/>
  <c r="P75" i="23"/>
  <c r="M77" i="23"/>
  <c r="P77" i="23"/>
  <c r="M78" i="23"/>
  <c r="P78" i="23"/>
  <c r="M79" i="23"/>
  <c r="P79" i="23"/>
  <c r="M80" i="23"/>
  <c r="P80" i="23"/>
  <c r="R74" i="23"/>
  <c r="L74" i="23"/>
  <c r="O74" i="23"/>
  <c r="L75" i="23"/>
  <c r="O75" i="23"/>
  <c r="L77" i="23"/>
  <c r="O77" i="23"/>
  <c r="L78" i="23"/>
  <c r="O78" i="23"/>
  <c r="L79" i="23"/>
  <c r="O79" i="23"/>
  <c r="L80" i="23"/>
  <c r="O80" i="23"/>
  <c r="L92" i="23"/>
  <c r="O92" i="23"/>
  <c r="L94" i="23"/>
  <c r="O94" i="23"/>
  <c r="L95" i="23"/>
  <c r="O95" i="23"/>
  <c r="L96" i="23"/>
  <c r="O96" i="23"/>
  <c r="L97" i="23"/>
  <c r="O97" i="23"/>
  <c r="L98" i="23"/>
  <c r="O98" i="23"/>
  <c r="L105" i="23"/>
  <c r="O105" i="23"/>
  <c r="L106" i="23"/>
  <c r="O106" i="23"/>
  <c r="L107" i="23"/>
  <c r="O107" i="23"/>
  <c r="L108" i="23"/>
  <c r="O108" i="23"/>
  <c r="L110" i="23"/>
  <c r="O110" i="23"/>
  <c r="L111" i="23"/>
  <c r="O111" i="23"/>
  <c r="L112" i="23"/>
  <c r="O112" i="23"/>
  <c r="L113" i="23"/>
  <c r="O113" i="23"/>
  <c r="L6" i="23"/>
  <c r="O6" i="23"/>
  <c r="L7" i="23"/>
  <c r="O7" i="23"/>
  <c r="L8" i="23"/>
  <c r="O8" i="23"/>
  <c r="L9" i="23"/>
  <c r="O9" i="23"/>
  <c r="L10" i="23"/>
  <c r="O10" i="23"/>
  <c r="L11" i="23"/>
  <c r="O11" i="23"/>
  <c r="L12" i="23"/>
  <c r="O12" i="23"/>
  <c r="L13" i="23"/>
  <c r="O13" i="23"/>
  <c r="L14" i="23"/>
  <c r="O14" i="23"/>
  <c r="L15" i="23"/>
  <c r="O15" i="23"/>
  <c r="L16" i="23"/>
  <c r="O16" i="23"/>
  <c r="L17" i="23"/>
  <c r="O17" i="23"/>
  <c r="L18" i="23"/>
  <c r="O18" i="23"/>
  <c r="L19" i="23"/>
  <c r="O19" i="23"/>
  <c r="L20" i="23"/>
  <c r="O20" i="23"/>
  <c r="L21" i="23"/>
  <c r="O21" i="23"/>
  <c r="L22" i="23"/>
  <c r="O22" i="23"/>
  <c r="L23" i="23"/>
  <c r="O23" i="23"/>
  <c r="L24" i="23"/>
  <c r="O24" i="23"/>
  <c r="L25" i="23"/>
  <c r="O25" i="23"/>
  <c r="L27" i="23"/>
  <c r="O27" i="23"/>
  <c r="L28" i="23"/>
  <c r="O28" i="23"/>
  <c r="L29" i="23"/>
  <c r="O29" i="23"/>
  <c r="L30" i="23"/>
  <c r="O30" i="23"/>
  <c r="L31" i="23"/>
  <c r="O31" i="23"/>
  <c r="L32" i="23"/>
  <c r="O32" i="23"/>
  <c r="L33" i="23"/>
  <c r="O33" i="23"/>
  <c r="L34" i="23"/>
  <c r="O34" i="23"/>
  <c r="L35" i="23"/>
  <c r="O35" i="23"/>
  <c r="L36" i="23"/>
  <c r="O36" i="23"/>
  <c r="L37" i="23"/>
  <c r="O37" i="23"/>
  <c r="L39" i="23"/>
  <c r="O39" i="23"/>
  <c r="L40" i="23"/>
  <c r="O40" i="23"/>
  <c r="L41" i="23"/>
  <c r="O41" i="23"/>
  <c r="L42" i="23"/>
  <c r="O42" i="23"/>
  <c r="L43" i="23"/>
  <c r="O43" i="23"/>
  <c r="L44" i="23"/>
  <c r="O44" i="23"/>
  <c r="L45" i="23"/>
  <c r="O45" i="23"/>
  <c r="L46" i="23"/>
  <c r="O46" i="23"/>
  <c r="L47" i="23"/>
  <c r="O47" i="23"/>
  <c r="L48" i="23"/>
  <c r="O48" i="23"/>
  <c r="L49" i="23"/>
  <c r="O49" i="23"/>
  <c r="L50" i="23"/>
  <c r="O50" i="23"/>
  <c r="L51" i="23"/>
  <c r="O51" i="23"/>
  <c r="L52" i="23"/>
  <c r="O52" i="23"/>
  <c r="L54" i="23"/>
  <c r="O54" i="23"/>
  <c r="L56" i="23"/>
  <c r="O56" i="23"/>
  <c r="L57" i="23"/>
  <c r="O57" i="23"/>
  <c r="L58" i="23"/>
  <c r="O58" i="23"/>
  <c r="L59" i="23"/>
  <c r="O59" i="23"/>
  <c r="L60" i="23"/>
  <c r="O60" i="23"/>
  <c r="L61" i="23"/>
  <c r="O61" i="23"/>
  <c r="L62" i="23"/>
  <c r="O62" i="23"/>
  <c r="L63" i="23"/>
  <c r="O63" i="23"/>
  <c r="L64" i="23"/>
  <c r="O64" i="23"/>
  <c r="L65" i="23"/>
  <c r="O65" i="23"/>
  <c r="L66" i="23"/>
  <c r="O66" i="23"/>
  <c r="L67" i="23"/>
  <c r="O67" i="23"/>
  <c r="L68" i="23"/>
  <c r="O68" i="23"/>
  <c r="L69" i="23"/>
  <c r="O69" i="23"/>
  <c r="L70" i="23"/>
  <c r="O70" i="23"/>
  <c r="L72" i="23"/>
  <c r="O72" i="23"/>
  <c r="L73" i="23"/>
  <c r="O73" i="23"/>
  <c r="M64" i="23"/>
  <c r="P64" i="23"/>
  <c r="M65" i="23"/>
  <c r="P65" i="23"/>
  <c r="M66" i="23"/>
  <c r="P66" i="23"/>
  <c r="M67" i="23"/>
  <c r="P67" i="23"/>
  <c r="M68" i="23"/>
  <c r="P68" i="23"/>
  <c r="M69" i="23"/>
  <c r="P69" i="23"/>
  <c r="M70" i="23"/>
  <c r="P70" i="23"/>
  <c r="M72" i="23"/>
  <c r="P72" i="23"/>
  <c r="M73" i="23"/>
  <c r="P73" i="23"/>
  <c r="M23" i="23"/>
  <c r="P23" i="23"/>
  <c r="M105" i="23"/>
  <c r="P105" i="23"/>
  <c r="M106" i="23"/>
  <c r="P106" i="23"/>
  <c r="M107" i="23"/>
  <c r="P107" i="23"/>
  <c r="M108" i="23"/>
  <c r="P108" i="23"/>
  <c r="M110" i="23"/>
  <c r="P110" i="23"/>
  <c r="M111" i="23"/>
  <c r="P111" i="23"/>
  <c r="M112" i="23"/>
  <c r="P112" i="23"/>
  <c r="M113" i="23"/>
  <c r="P113" i="23"/>
  <c r="T100" i="23"/>
  <c r="S100" i="23"/>
  <c r="R100" i="23"/>
  <c r="R105" i="23"/>
  <c r="M92" i="23"/>
  <c r="P92" i="23"/>
  <c r="M94" i="23"/>
  <c r="P94" i="23"/>
  <c r="M95" i="23"/>
  <c r="P95" i="23"/>
  <c r="M96" i="23"/>
  <c r="P96" i="23"/>
  <c r="M97" i="23"/>
  <c r="P97" i="23"/>
  <c r="M98" i="23"/>
  <c r="P98" i="23"/>
  <c r="R92" i="23"/>
  <c r="M24" i="23"/>
  <c r="P24" i="23"/>
  <c r="M25" i="23"/>
  <c r="P25" i="23"/>
  <c r="M60" i="23"/>
  <c r="P60" i="23"/>
  <c r="M61" i="23"/>
  <c r="P61" i="23"/>
  <c r="M62" i="23"/>
  <c r="P62" i="23"/>
  <c r="M63" i="23"/>
  <c r="P63" i="23"/>
  <c r="R60" i="23"/>
  <c r="M45" i="23"/>
  <c r="P45" i="23"/>
  <c r="M46" i="23"/>
  <c r="P46" i="23"/>
  <c r="M47" i="23"/>
  <c r="P47" i="23"/>
  <c r="M48" i="23"/>
  <c r="P48" i="23"/>
  <c r="M49" i="23"/>
  <c r="P49" i="23"/>
  <c r="M50" i="23"/>
  <c r="P50" i="23"/>
  <c r="M51" i="23"/>
  <c r="P51" i="23"/>
  <c r="M52" i="23"/>
  <c r="P52" i="23"/>
  <c r="M54" i="23"/>
  <c r="P54" i="23"/>
  <c r="M56" i="23"/>
  <c r="P56" i="23"/>
  <c r="M57" i="23"/>
  <c r="P57" i="23"/>
  <c r="M58" i="23"/>
  <c r="P58" i="23"/>
  <c r="M59" i="23"/>
  <c r="P59" i="23"/>
  <c r="R45" i="23"/>
  <c r="M27" i="23"/>
  <c r="P27" i="23"/>
  <c r="M28" i="23"/>
  <c r="P28" i="23"/>
  <c r="M29" i="23"/>
  <c r="P29" i="23"/>
  <c r="M30" i="23"/>
  <c r="P30" i="23"/>
  <c r="M31" i="23"/>
  <c r="P31" i="23"/>
  <c r="M32" i="23"/>
  <c r="P32" i="23"/>
  <c r="M33" i="23"/>
  <c r="P33" i="23"/>
  <c r="M34" i="23"/>
  <c r="P34" i="23"/>
  <c r="M35" i="23"/>
  <c r="P35" i="23"/>
  <c r="M36" i="23"/>
  <c r="P36" i="23"/>
  <c r="M37" i="23"/>
  <c r="P37" i="23"/>
  <c r="M39" i="23"/>
  <c r="P39" i="23"/>
  <c r="M40" i="23"/>
  <c r="P40" i="23"/>
  <c r="M41" i="23"/>
  <c r="P41" i="23"/>
  <c r="M42" i="23"/>
  <c r="P42" i="23"/>
  <c r="M43" i="23"/>
  <c r="P43" i="23"/>
  <c r="M44" i="23"/>
  <c r="P44" i="23"/>
  <c r="R27" i="23"/>
  <c r="M15" i="23"/>
  <c r="P15" i="23"/>
  <c r="M16" i="23"/>
  <c r="P16" i="23"/>
  <c r="M17" i="23"/>
  <c r="P17" i="23"/>
  <c r="M18" i="23"/>
  <c r="P18" i="23"/>
  <c r="M19" i="23"/>
  <c r="P19" i="23"/>
  <c r="M20" i="23"/>
  <c r="P20" i="23"/>
  <c r="M21" i="23"/>
  <c r="P21" i="23"/>
  <c r="M22" i="23"/>
  <c r="P22" i="23"/>
  <c r="T23" i="23"/>
  <c r="U6" i="23"/>
  <c r="M6" i="23"/>
  <c r="P6" i="23"/>
  <c r="M7" i="23"/>
  <c r="P7" i="23"/>
  <c r="M8" i="23"/>
  <c r="P8" i="23"/>
  <c r="M9" i="23"/>
  <c r="P9" i="23"/>
  <c r="M10" i="23"/>
  <c r="P10" i="23"/>
  <c r="M11" i="23"/>
  <c r="P11" i="23"/>
  <c r="M12" i="23"/>
  <c r="P12" i="23"/>
  <c r="M13" i="23"/>
  <c r="P13" i="23"/>
  <c r="M14" i="23"/>
  <c r="P14" i="23"/>
  <c r="T6" i="23"/>
  <c r="T15" i="23"/>
  <c r="R6" i="23"/>
  <c r="J112" i="23"/>
  <c r="J113" i="23"/>
  <c r="J111" i="23"/>
  <c r="J109" i="23"/>
  <c r="J110" i="23"/>
  <c r="J108" i="23"/>
  <c r="J107" i="23"/>
  <c r="J106" i="23"/>
  <c r="J96" i="23"/>
  <c r="J97" i="23"/>
  <c r="J98" i="23"/>
  <c r="J95" i="23"/>
  <c r="L93" i="23"/>
  <c r="M93" i="23"/>
  <c r="J93" i="23"/>
  <c r="J94" i="23"/>
  <c r="J92" i="23"/>
  <c r="J91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5" i="23"/>
  <c r="J74" i="23"/>
  <c r="J73" i="23"/>
  <c r="J72" i="23"/>
  <c r="J70" i="23"/>
  <c r="J69" i="23"/>
  <c r="J68" i="23"/>
  <c r="J65" i="23"/>
  <c r="J64" i="23"/>
  <c r="J67" i="23"/>
  <c r="J66" i="23"/>
  <c r="T74" i="23"/>
  <c r="J63" i="23"/>
  <c r="J6" i="23"/>
  <c r="J62" i="23"/>
  <c r="J61" i="23"/>
  <c r="J60" i="23"/>
  <c r="J59" i="23"/>
  <c r="J58" i="23"/>
  <c r="J57" i="23"/>
  <c r="J56" i="23"/>
  <c r="J54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K9" i="23"/>
  <c r="J7" i="23"/>
  <c r="J8" i="23"/>
  <c r="J9" i="23"/>
  <c r="J10" i="23"/>
</calcChain>
</file>

<file path=xl/sharedStrings.xml><?xml version="1.0" encoding="utf-8"?>
<sst xmlns="http://schemas.openxmlformats.org/spreadsheetml/2006/main" count="564" uniqueCount="187">
  <si>
    <t>Sydney</t>
  </si>
  <si>
    <t>Cairns</t>
  </si>
  <si>
    <t>Cardwell</t>
  </si>
  <si>
    <t>Townsville</t>
  </si>
  <si>
    <t>Mackay</t>
  </si>
  <si>
    <t>St Lawrence</t>
  </si>
  <si>
    <t>Brisbane</t>
  </si>
  <si>
    <t>Georgetown</t>
  </si>
  <si>
    <t>Laverton</t>
  </si>
  <si>
    <t>Sale</t>
  </si>
  <si>
    <t>Orbost</t>
  </si>
  <si>
    <t>Mildura</t>
  </si>
  <si>
    <t>Kerang</t>
  </si>
  <si>
    <t>Deniliquin</t>
  </si>
  <si>
    <t>Rutherglen</t>
  </si>
  <si>
    <t>Gabo Island</t>
  </si>
  <si>
    <t>Cape Otway</t>
  </si>
  <si>
    <t>Adelaide</t>
  </si>
  <si>
    <t>Nuriootpa</t>
  </si>
  <si>
    <t>Ceduna</t>
  </si>
  <si>
    <t>Mount Gambier</t>
  </si>
  <si>
    <t>Bundaberg</t>
  </si>
  <si>
    <t>Gayndah</t>
  </si>
  <si>
    <t>Amberley</t>
  </si>
  <si>
    <t>Hobart</t>
  </si>
  <si>
    <t>Yamba</t>
  </si>
  <si>
    <t>Port Macquarie</t>
  </si>
  <si>
    <t>Moruya Heads</t>
  </si>
  <si>
    <t>Larapuna</t>
  </si>
  <si>
    <t>Cape Bruny</t>
  </si>
  <si>
    <t>NSW</t>
  </si>
  <si>
    <t>Rockhampton</t>
  </si>
  <si>
    <t>Horn Island</t>
  </si>
  <si>
    <t>No.</t>
  </si>
  <si>
    <t>Point Perpendicular</t>
  </si>
  <si>
    <t>NA</t>
  </si>
  <si>
    <t>Wilsons Promontory</t>
  </si>
  <si>
    <t>Launceston</t>
  </si>
  <si>
    <t>Robe</t>
  </si>
  <si>
    <t>Snowtown</t>
  </si>
  <si>
    <t>Cape Borda</t>
  </si>
  <si>
    <t>Port Lincoln</t>
  </si>
  <si>
    <t>Kyancutta</t>
  </si>
  <si>
    <t>Forrest</t>
  </si>
  <si>
    <t>Esperance</t>
  </si>
  <si>
    <t>Albany</t>
  </si>
  <si>
    <t>Katanning</t>
  </si>
  <si>
    <t>Cape Leeuwin</t>
  </si>
  <si>
    <t>Bridgetown</t>
  </si>
  <si>
    <t>Wandering</t>
  </si>
  <si>
    <t>Perth</t>
  </si>
  <si>
    <t>Geraldton</t>
  </si>
  <si>
    <t>Carnarvon</t>
  </si>
  <si>
    <t>Marble Bar</t>
  </si>
  <si>
    <t>Port Hedland</t>
  </si>
  <si>
    <t>Broome</t>
  </si>
  <si>
    <t>Kalumburu</t>
  </si>
  <si>
    <t>Darwin</t>
  </si>
  <si>
    <t>Alice Springs</t>
  </si>
  <si>
    <t>SA</t>
  </si>
  <si>
    <t>WA</t>
  </si>
  <si>
    <t>Canberra</t>
  </si>
  <si>
    <t>-</t>
  </si>
  <si>
    <t>Total</t>
  </si>
  <si>
    <t xml:space="preserve"> </t>
  </si>
  <si>
    <t>Moree</t>
  </si>
  <si>
    <t>Inverell</t>
  </si>
  <si>
    <t>Gunnedah</t>
  </si>
  <si>
    <t>Scone</t>
  </si>
  <si>
    <t>Grove</t>
  </si>
  <si>
    <t>Williamtown</t>
  </si>
  <si>
    <t>Low Head</t>
  </si>
  <si>
    <t>Melbourne</t>
  </si>
  <si>
    <t>Wittenoom</t>
  </si>
  <si>
    <t>Burketown</t>
  </si>
  <si>
    <t>Normanton</t>
  </si>
  <si>
    <t>Palmerville</t>
  </si>
  <si>
    <t>Charters Towers</t>
  </si>
  <si>
    <t>Richmond</t>
  </si>
  <si>
    <t>Camooweal</t>
  </si>
  <si>
    <t>Boulia</t>
  </si>
  <si>
    <t>Longreach</t>
  </si>
  <si>
    <t>Birdsville</t>
  </si>
  <si>
    <t>Thargomindah</t>
  </si>
  <si>
    <t>Charleville</t>
  </si>
  <si>
    <t>St George</t>
  </si>
  <si>
    <t>Miles</t>
  </si>
  <si>
    <t>Tibooburra</t>
  </si>
  <si>
    <t>Bourke</t>
  </si>
  <si>
    <t>Walgett</t>
  </si>
  <si>
    <t>Cobar</t>
  </si>
  <si>
    <t>Dubbo</t>
  </si>
  <si>
    <t>Bathurst</t>
  </si>
  <si>
    <t>Wyalong</t>
  </si>
  <si>
    <t>Wagga Wagga</t>
  </si>
  <si>
    <t>Cabramurra</t>
  </si>
  <si>
    <t>Nhill</t>
  </si>
  <si>
    <t>Butlers Gorge</t>
  </si>
  <si>
    <t>Woomera</t>
  </si>
  <si>
    <t>Tarcoola</t>
  </si>
  <si>
    <t>Marree</t>
  </si>
  <si>
    <t>Oodnadatta</t>
  </si>
  <si>
    <t>Merredin</t>
  </si>
  <si>
    <t>Kalgoorlie</t>
  </si>
  <si>
    <t>Meekatharra</t>
  </si>
  <si>
    <t>Giles</t>
  </si>
  <si>
    <t>Halls Creek</t>
  </si>
  <si>
    <t>Victoria River Downs</t>
  </si>
  <si>
    <t>Tennant Creek</t>
  </si>
  <si>
    <t>Rabbit Flat</t>
  </si>
  <si>
    <t>Cunderdin</t>
  </si>
  <si>
    <t>Dalwallinu</t>
  </si>
  <si>
    <t>Morawa</t>
  </si>
  <si>
    <t>Bowen</t>
  </si>
  <si>
    <t>Willis Island</t>
  </si>
  <si>
    <t>R2</t>
  </si>
  <si>
    <t>R1</t>
  </si>
  <si>
    <t>Cape Moreton</t>
  </si>
  <si>
    <t>Queensland</t>
  </si>
  <si>
    <t>Victoria</t>
  </si>
  <si>
    <t>INTERIOR NSW</t>
  </si>
  <si>
    <t>INTERIOR VIC</t>
  </si>
  <si>
    <t>INTERIOR TAS</t>
  </si>
  <si>
    <t>INTERIOR QLD</t>
  </si>
  <si>
    <t>MEAN</t>
  </si>
  <si>
    <t>INTERIOR CENTRAL AUST</t>
  </si>
  <si>
    <r>
      <rPr>
        <b/>
        <sz val="10"/>
        <color theme="1"/>
        <rFont val="Symbol"/>
      </rPr>
      <t>D</t>
    </r>
    <r>
      <rPr>
        <b/>
        <sz val="10"/>
        <color theme="1"/>
        <rFont val="Arial"/>
        <family val="2"/>
      </rPr>
      <t>H2</t>
    </r>
  </si>
  <si>
    <t>EAST COAST Graphs 1,2</t>
  </si>
  <si>
    <t>Graph 1</t>
  </si>
  <si>
    <t>Graph 2</t>
  </si>
  <si>
    <t>Tasmania</t>
  </si>
  <si>
    <t>STATES</t>
  </si>
  <si>
    <t>Coloured cell borders indicate combined groupings for means</t>
  </si>
  <si>
    <t>State colours are used consistently to show groupings for means</t>
  </si>
  <si>
    <t>STATIONS</t>
  </si>
  <si>
    <t>* Some stations stopped prior to 2018; this is accounted for</t>
  </si>
  <si>
    <t>OTHERS</t>
  </si>
  <si>
    <t>R1 Duration (minimum)</t>
  </si>
  <si>
    <t>R1 from graph</t>
  </si>
  <si>
    <t>QI</t>
  </si>
  <si>
    <r>
      <rPr>
        <b/>
        <sz val="10"/>
        <color theme="1"/>
        <rFont val="Symbol"/>
      </rPr>
      <t>D</t>
    </r>
    <r>
      <rPr>
        <b/>
        <sz val="10"/>
        <color theme="1"/>
        <rFont val="Arial"/>
        <family val="2"/>
      </rPr>
      <t>T2 from  graph</t>
    </r>
  </si>
  <si>
    <t>R2 Startdate from graph</t>
  </si>
  <si>
    <t>R28 Duration to 2018</t>
  </si>
  <si>
    <t>R2E Duration to Enddate</t>
  </si>
  <si>
    <t>Data  Record Startdate</t>
  </si>
  <si>
    <t>Data Record Enddate</t>
  </si>
  <si>
    <t>BOM ACORN Code</t>
  </si>
  <si>
    <t>NA Not applicable</t>
  </si>
  <si>
    <r>
      <t xml:space="preserve">-  and QI=0 Indicate the </t>
    </r>
    <r>
      <rPr>
        <sz val="10"/>
        <color indexed="205"/>
        <rFont val="Arial"/>
        <family val="2"/>
      </rPr>
      <t>data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do not extend back to </t>
    </r>
    <r>
      <rPr>
        <sz val="10"/>
        <color indexed="206"/>
        <rFont val="Arial"/>
        <family val="2"/>
      </rPr>
      <t>R1, but the data are sufficiently long and consistent to deliver R2 but no other parameters; these are acquired because they fill an important spatial gap</t>
    </r>
  </si>
  <si>
    <t>Graph</t>
  </si>
  <si>
    <t>3 - 1</t>
  </si>
  <si>
    <t>2 - 3</t>
  </si>
  <si>
    <t>2018 - 3</t>
  </si>
  <si>
    <t>8 x 7</t>
  </si>
  <si>
    <t>8/6</t>
  </si>
  <si>
    <t>Variable number:</t>
  </si>
  <si>
    <t xml:space="preserve">Derivation: </t>
  </si>
  <si>
    <r>
      <t>SOUTH COAST VIC</t>
    </r>
    <r>
      <rPr>
        <sz val="10"/>
        <color theme="1"/>
        <rFont val="Arial"/>
        <family val="2"/>
      </rPr>
      <t xml:space="preserve"> (stats include Orbost)</t>
    </r>
  </si>
  <si>
    <t>INTERIOR NORTHERN WA</t>
  </si>
  <si>
    <t>INTERIOR SOUTHERN WA</t>
  </si>
  <si>
    <t>EAST COAST</t>
  </si>
  <si>
    <t>CENTRAL INTERIOR</t>
  </si>
  <si>
    <t>WESTERN INTERIOR</t>
  </si>
  <si>
    <t>EASTERN INTERIOR</t>
  </si>
  <si>
    <t>SOUTH &amp; WEST COAST</t>
  </si>
  <si>
    <t>REGION</t>
  </si>
  <si>
    <t>(SUB)DOMAIN</t>
  </si>
  <si>
    <t>BASS STRAIT</t>
  </si>
  <si>
    <t>See text</t>
  </si>
  <si>
    <r>
      <rPr>
        <b/>
        <sz val="10"/>
        <color theme="0"/>
        <rFont val="Arial"/>
        <family val="2"/>
      </rPr>
      <t xml:space="preserve">91-94 </t>
    </r>
    <r>
      <rPr>
        <sz val="10"/>
        <color theme="0"/>
        <rFont val="Arial"/>
        <family val="2"/>
      </rPr>
      <t>Good set to show QI</t>
    </r>
  </si>
  <si>
    <r>
      <t xml:space="preserve">SOUTH COAST SA </t>
    </r>
    <r>
      <rPr>
        <b/>
        <i/>
        <sz val="10"/>
        <color rgb="FF0000FF"/>
        <rFont val="Arial"/>
      </rPr>
      <t>Graphs 3,4</t>
    </r>
  </si>
  <si>
    <r>
      <t xml:space="preserve">SOUTH &amp; WEST COASTS WA </t>
    </r>
    <r>
      <rPr>
        <b/>
        <i/>
        <sz val="10"/>
        <color rgb="FF0000FF"/>
        <rFont val="Arial"/>
      </rPr>
      <t>Graphs 3,4</t>
    </r>
  </si>
  <si>
    <t>N COAST TAS</t>
  </si>
  <si>
    <t>Whole of NSW</t>
  </si>
  <si>
    <t>Whole of TAS</t>
  </si>
  <si>
    <t>Whole of E Aust:</t>
  </si>
  <si>
    <t>Whole of W Aust:</t>
  </si>
  <si>
    <t>Large regions</t>
  </si>
  <si>
    <t>Small regions</t>
  </si>
  <si>
    <t>AUSTRALIAN CLIMATE DATA: ACORN-SAT ANALYSIS 109 stations</t>
  </si>
  <si>
    <t>Numbers per 5 years, 1921-25</t>
  </si>
  <si>
    <t>Undateable</t>
  </si>
  <si>
    <t>Standard Deviation</t>
  </si>
  <si>
    <t>Average</t>
  </si>
  <si>
    <t>West continent half average</t>
  </si>
  <si>
    <t>East continent half average</t>
  </si>
  <si>
    <t>Black, grey = Whole of Aust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</si>
</sst>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theme="1"/>
      <name val="Arial"/>
    </font>
    <font>
      <b/>
      <sz val="16"/>
      <color theme="1"/>
      <name val="Arial"/>
    </font>
    <font>
      <b/>
      <sz val="10"/>
      <color theme="1"/>
      <name val="Arial"/>
      <family val="2"/>
    </font>
    <font>
      <i/>
      <sz val="10"/>
      <color theme="1"/>
      <name val="Arial"/>
    </font>
    <font>
      <b/>
      <u/>
      <sz val="10"/>
      <color theme="1"/>
      <name val="Arial"/>
    </font>
    <font>
      <i/>
      <u/>
      <sz val="10"/>
      <color theme="1"/>
      <name val="Arial"/>
    </font>
    <font>
      <b/>
      <sz val="10"/>
      <color theme="1"/>
      <name val="Symbol"/>
    </font>
    <font>
      <sz val="8"/>
      <name val="Arial"/>
      <family val="2"/>
    </font>
    <font>
      <b/>
      <i/>
      <sz val="10"/>
      <color rgb="FF0000FF"/>
      <name val="Arial"/>
    </font>
    <font>
      <sz val="10"/>
      <color theme="0"/>
      <name val="Arial"/>
      <family val="2"/>
    </font>
    <font>
      <sz val="10"/>
      <color indexed="205"/>
      <name val="Arial"/>
      <family val="2"/>
    </font>
    <font>
      <sz val="10"/>
      <color indexed="206"/>
      <name val="Arial"/>
      <family val="2"/>
    </font>
    <font>
      <b/>
      <sz val="10"/>
      <color theme="0"/>
      <name val="Arial"/>
      <family val="2"/>
    </font>
    <font>
      <i/>
      <u/>
      <sz val="10"/>
      <color theme="0"/>
      <name val="Arial"/>
    </font>
    <font>
      <b/>
      <sz val="10"/>
      <color rgb="FFFF0000"/>
      <name val="Arial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4A7"/>
        <bgColor indexed="64"/>
      </patternFill>
    </fill>
    <fill>
      <patternFill patternType="solid">
        <fgColor rgb="FFB1DDB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AA57D"/>
        <bgColor indexed="64"/>
      </patternFill>
    </fill>
    <fill>
      <patternFill patternType="solid">
        <fgColor rgb="FF827842"/>
        <bgColor indexed="64"/>
      </patternFill>
    </fill>
    <fill>
      <patternFill patternType="solid">
        <fgColor rgb="FFD0946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rgb="FFB6B084"/>
        <bgColor indexed="64"/>
      </patternFill>
    </fill>
    <fill>
      <patternFill patternType="solid">
        <fgColor rgb="FFFEE9A0"/>
        <bgColor indexed="64"/>
      </patternFill>
    </fill>
    <fill>
      <patternFill patternType="solid">
        <fgColor theme="0" tint="-0.499984740745262"/>
        <bgColor indexed="64"/>
      </patternFill>
    </fill>
  </fills>
  <borders count="114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theme="1"/>
      </right>
      <top/>
      <bottom style="medium">
        <color theme="1"/>
      </bottom>
      <diagonal/>
    </border>
    <border>
      <left/>
      <right style="thick">
        <color theme="1"/>
      </right>
      <top style="medium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/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auto="1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A927D8"/>
      </left>
      <right style="thin">
        <color rgb="FFA927D8"/>
      </right>
      <top style="thin">
        <color rgb="FFA927D8"/>
      </top>
      <bottom/>
      <diagonal/>
    </border>
    <border>
      <left style="thin">
        <color rgb="FFA927D8"/>
      </left>
      <right style="thin">
        <color rgb="FFA927D8"/>
      </right>
      <top/>
      <bottom/>
      <diagonal/>
    </border>
    <border>
      <left style="thin">
        <color auto="1"/>
      </left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8000"/>
      </top>
      <bottom/>
      <diagonal/>
    </border>
    <border>
      <left/>
      <right/>
      <top style="thin">
        <color rgb="FFBF14E4"/>
      </top>
      <bottom/>
      <diagonal/>
    </border>
    <border>
      <left style="thin">
        <color theme="1"/>
      </left>
      <right/>
      <top style="thin">
        <color rgb="FF0000FF"/>
      </top>
      <bottom/>
      <diagonal/>
    </border>
    <border>
      <left style="thin">
        <color theme="1"/>
      </left>
      <right/>
      <top style="thin">
        <color rgb="FF008000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 style="thin">
        <color auto="1"/>
      </left>
      <right style="thin">
        <color rgb="FF0000FF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rgb="FF0000FF"/>
      </right>
      <top style="thin">
        <color auto="1"/>
      </top>
      <bottom style="thin">
        <color auto="1"/>
      </bottom>
      <diagonal/>
    </border>
    <border>
      <left style="thin">
        <color rgb="FF9922F4"/>
      </left>
      <right/>
      <top/>
      <bottom/>
      <diagonal/>
    </border>
    <border>
      <left style="thin">
        <color rgb="FF9922F4"/>
      </left>
      <right/>
      <top/>
      <bottom style="medium">
        <color theme="1"/>
      </bottom>
      <diagonal/>
    </border>
    <border>
      <left/>
      <right/>
      <top style="thick">
        <color rgb="FF0000FF"/>
      </top>
      <bottom style="medium">
        <color theme="1"/>
      </bottom>
      <diagonal/>
    </border>
    <border>
      <left/>
      <right/>
      <top style="thick">
        <color rgb="FF0000FF"/>
      </top>
      <bottom/>
      <diagonal/>
    </border>
    <border>
      <left style="thin">
        <color theme="1"/>
      </left>
      <right/>
      <top style="thick">
        <color rgb="FF0000FF"/>
      </top>
      <bottom/>
      <diagonal/>
    </border>
    <border>
      <left/>
      <right/>
      <top/>
      <bottom style="thick">
        <color rgb="FF0000FF"/>
      </bottom>
      <diagonal/>
    </border>
    <border>
      <left style="thin">
        <color theme="1"/>
      </left>
      <right/>
      <top/>
      <bottom style="thick">
        <color rgb="FF0000FF"/>
      </bottom>
      <diagonal/>
    </border>
    <border>
      <left style="thin">
        <color theme="1"/>
      </left>
      <right/>
      <top style="thick">
        <color rgb="FF0000FF"/>
      </top>
      <bottom style="medium">
        <color theme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/>
      <diagonal/>
    </border>
    <border>
      <left style="thick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ck">
        <color theme="1"/>
      </left>
      <right style="thin">
        <color rgb="FF008000"/>
      </right>
      <top style="thin">
        <color rgb="FF008000"/>
      </top>
      <bottom/>
      <diagonal/>
    </border>
    <border>
      <left style="thick">
        <color theme="1"/>
      </left>
      <right style="thin">
        <color rgb="FF008000"/>
      </right>
      <top/>
      <bottom/>
      <diagonal/>
    </border>
    <border>
      <left style="thick">
        <color theme="1"/>
      </left>
      <right/>
      <top style="thick">
        <color rgb="FF0000FF"/>
      </top>
      <bottom/>
      <diagonal/>
    </border>
    <border>
      <left style="thick">
        <color theme="1"/>
      </left>
      <right/>
      <top/>
      <bottom style="thick">
        <color rgb="FF0000FF"/>
      </bottom>
      <diagonal/>
    </border>
    <border>
      <left style="thick">
        <color theme="1"/>
      </left>
      <right/>
      <top style="thick">
        <color rgb="FF0000FF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rgb="FF0000FF"/>
      </top>
      <bottom/>
      <diagonal/>
    </border>
    <border>
      <left style="thick">
        <color theme="1"/>
      </left>
      <right style="thin">
        <color theme="1"/>
      </right>
      <top/>
      <bottom style="thick">
        <color rgb="FF0000FF"/>
      </bottom>
      <diagonal/>
    </border>
    <border>
      <left style="thin">
        <color theme="1"/>
      </left>
      <right style="thin">
        <color theme="1"/>
      </right>
      <top/>
      <bottom style="thick">
        <color rgb="FF0000FF"/>
      </bottom>
      <diagonal/>
    </border>
    <border>
      <left style="thin">
        <color theme="1"/>
      </left>
      <right style="thin">
        <color theme="1"/>
      </right>
      <top style="thick">
        <color rgb="FF0000FF"/>
      </top>
      <bottom/>
      <diagonal/>
    </border>
    <border>
      <left style="thin">
        <color theme="1"/>
      </left>
      <right style="thick">
        <color theme="1"/>
      </right>
      <top style="thick">
        <color rgb="FF0000FF"/>
      </top>
      <bottom/>
      <diagonal/>
    </border>
    <border>
      <left style="thin">
        <color theme="1"/>
      </left>
      <right style="thick">
        <color theme="1"/>
      </right>
      <top/>
      <bottom style="thick">
        <color rgb="FF0000FF"/>
      </bottom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/>
      <bottom style="medium">
        <color theme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0000FF"/>
      </top>
      <bottom/>
      <diagonal/>
    </border>
    <border>
      <left style="medium">
        <color rgb="FFFF0000"/>
      </left>
      <right style="medium">
        <color rgb="FFFF0000"/>
      </right>
      <top style="thin">
        <color rgb="FF008000"/>
      </top>
      <bottom/>
      <diagonal/>
    </border>
    <border>
      <left style="medium">
        <color rgb="FFFF0000"/>
      </left>
      <right style="medium">
        <color rgb="FFFF0000"/>
      </right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/>
      <diagonal/>
    </border>
    <border>
      <left style="medium">
        <color rgb="FFFF0000"/>
      </left>
      <right style="medium">
        <color rgb="FFFF0000"/>
      </right>
      <top style="thick">
        <color rgb="FF0000FF"/>
      </top>
      <bottom/>
      <diagonal/>
    </border>
    <border>
      <left style="medium">
        <color rgb="FFFF0000"/>
      </left>
      <right style="medium">
        <color rgb="FFFF0000"/>
      </right>
      <top/>
      <bottom style="thick">
        <color rgb="FF0000FF"/>
      </bottom>
      <diagonal/>
    </border>
    <border>
      <left style="medium">
        <color rgb="FFFF0000"/>
      </left>
      <right style="medium">
        <color rgb="FFFF0000"/>
      </right>
      <top style="thick">
        <color rgb="FF0000FF"/>
      </top>
      <bottom style="medium">
        <color theme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rgb="FF0000FF"/>
      </bottom>
      <diagonal/>
    </border>
    <border>
      <left style="medium">
        <color rgb="FFFF0000"/>
      </left>
      <right style="medium">
        <color rgb="FFFF0000"/>
      </right>
      <top style="thin">
        <color rgb="FFBF14E4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rgb="FF008000"/>
      </bottom>
      <diagonal/>
    </border>
    <border>
      <left style="medium">
        <color rgb="FFFF0000"/>
      </left>
      <right style="medium">
        <color rgb="FFFF0000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/>
      <bottom style="thin">
        <color rgb="FF0000FF"/>
      </bottom>
      <diagonal/>
    </border>
    <border>
      <left style="thick">
        <color rgb="FFD820FF"/>
      </left>
      <right style="thick">
        <color rgb="FFD820FF"/>
      </right>
      <top style="thin">
        <color theme="1"/>
      </top>
      <bottom/>
      <diagonal/>
    </border>
    <border>
      <left style="thick">
        <color rgb="FFD820FF"/>
      </left>
      <right style="thick">
        <color rgb="FFD820FF"/>
      </right>
      <top/>
      <bottom style="thin">
        <color theme="1"/>
      </bottom>
      <diagonal/>
    </border>
    <border>
      <left style="thick">
        <color rgb="FFD820FF"/>
      </left>
      <right style="thick">
        <color rgb="FFD820FF"/>
      </right>
      <top/>
      <bottom/>
      <diagonal/>
    </border>
    <border>
      <left style="thick">
        <color rgb="FFD820FF"/>
      </left>
      <right style="thick">
        <color rgb="FFD820FF"/>
      </right>
      <top style="thin">
        <color rgb="FF0000FF"/>
      </top>
      <bottom/>
      <diagonal/>
    </border>
    <border>
      <left style="thick">
        <color rgb="FFD820FF"/>
      </left>
      <right style="thick">
        <color rgb="FFD820FF"/>
      </right>
      <top style="thin">
        <color rgb="FF008000"/>
      </top>
      <bottom/>
      <diagonal/>
    </border>
    <border>
      <left style="thick">
        <color rgb="FFD820FF"/>
      </left>
      <right style="thick">
        <color rgb="FFD820FF"/>
      </right>
      <top style="thin">
        <color rgb="FFBF14E4"/>
      </top>
      <bottom/>
      <diagonal/>
    </border>
    <border>
      <left style="thick">
        <color rgb="FFD820FF"/>
      </left>
      <right style="thick">
        <color rgb="FFD820FF"/>
      </right>
      <top style="medium">
        <color theme="1"/>
      </top>
      <bottom/>
      <diagonal/>
    </border>
    <border>
      <left style="thick">
        <color rgb="FFD820FF"/>
      </left>
      <right style="thick">
        <color rgb="FFD820FF"/>
      </right>
      <top/>
      <bottom style="medium">
        <color theme="1"/>
      </bottom>
      <diagonal/>
    </border>
    <border>
      <left style="thick">
        <color rgb="FFD820FF"/>
      </left>
      <right style="thick">
        <color rgb="FFD820FF"/>
      </right>
      <top style="thick">
        <color rgb="FF0000FF"/>
      </top>
      <bottom/>
      <diagonal/>
    </border>
    <border>
      <left style="thick">
        <color rgb="FFD820FF"/>
      </left>
      <right style="thick">
        <color rgb="FFD820FF"/>
      </right>
      <top/>
      <bottom style="thick">
        <color rgb="FF0000FF"/>
      </bottom>
      <diagonal/>
    </border>
    <border>
      <left style="thick">
        <color rgb="FFD820FF"/>
      </left>
      <right style="thick">
        <color rgb="FFD820FF"/>
      </right>
      <top style="thick">
        <color rgb="FF0000FF"/>
      </top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rgb="FF0000FF"/>
      </top>
      <bottom style="medium">
        <color theme="1"/>
      </bottom>
      <diagonal/>
    </border>
  </borders>
  <cellStyleXfs count="5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5" borderId="7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6" borderId="19" xfId="0" applyFill="1" applyBorder="1"/>
    <xf numFmtId="0" fontId="0" fillId="6" borderId="20" xfId="0" applyFont="1" applyFill="1" applyBorder="1"/>
    <xf numFmtId="0" fontId="0" fillId="6" borderId="50" xfId="0" applyFont="1" applyFill="1" applyBorder="1"/>
    <xf numFmtId="0" fontId="0" fillId="9" borderId="51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3" borderId="52" xfId="0" applyFill="1" applyBorder="1" applyAlignment="1">
      <alignment horizontal="center"/>
    </xf>
    <xf numFmtId="0" fontId="0" fillId="3" borderId="52" xfId="0" applyFill="1" applyBorder="1"/>
    <xf numFmtId="0" fontId="0" fillId="4" borderId="53" xfId="0" applyFill="1" applyBorder="1" applyAlignment="1">
      <alignment horizontal="center"/>
    </xf>
    <xf numFmtId="0" fontId="0" fillId="4" borderId="53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9" borderId="0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9" borderId="51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1" fontId="0" fillId="3" borderId="52" xfId="0" applyNumberFormat="1" applyFill="1" applyBorder="1"/>
    <xf numFmtId="0" fontId="0" fillId="9" borderId="54" xfId="0" applyFill="1" applyBorder="1" applyAlignment="1">
      <alignment horizontal="right"/>
    </xf>
    <xf numFmtId="0" fontId="0" fillId="9" borderId="5" xfId="0" applyFill="1" applyBorder="1" applyAlignment="1">
      <alignment horizontal="right"/>
    </xf>
    <xf numFmtId="0" fontId="0" fillId="3" borderId="55" xfId="0" applyFill="1" applyBorder="1"/>
    <xf numFmtId="0" fontId="0" fillId="4" borderId="5" xfId="0" applyFill="1" applyBorder="1"/>
    <xf numFmtId="0" fontId="0" fillId="4" borderId="55" xfId="0" applyFill="1" applyBorder="1"/>
    <xf numFmtId="0" fontId="0" fillId="4" borderId="52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20" xfId="0" applyFill="1" applyBorder="1"/>
    <xf numFmtId="0" fontId="0" fillId="6" borderId="5" xfId="0" applyFill="1" applyBorder="1" applyAlignment="1">
      <alignment horizontal="right"/>
    </xf>
    <xf numFmtId="0" fontId="0" fillId="9" borderId="32" xfId="0" applyFill="1" applyBorder="1"/>
    <xf numFmtId="0" fontId="0" fillId="9" borderId="32" xfId="0" applyFill="1" applyBorder="1" applyAlignment="1">
      <alignment horizontal="center"/>
    </xf>
    <xf numFmtId="0" fontId="0" fillId="9" borderId="35" xfId="0" applyFill="1" applyBorder="1"/>
    <xf numFmtId="0" fontId="0" fillId="9" borderId="5" xfId="0" applyFill="1" applyBorder="1"/>
    <xf numFmtId="0" fontId="0" fillId="4" borderId="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4" fontId="0" fillId="6" borderId="0" xfId="0" applyNumberForma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0" fillId="3" borderId="5" xfId="0" applyFill="1" applyBorder="1"/>
    <xf numFmtId="0" fontId="0" fillId="0" borderId="0" xfId="0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/>
    </xf>
    <xf numFmtId="0" fontId="0" fillId="16" borderId="5" xfId="0" applyFill="1" applyBorder="1"/>
    <xf numFmtId="0" fontId="0" fillId="16" borderId="0" xfId="0" applyFill="1" applyBorder="1"/>
    <xf numFmtId="0" fontId="0" fillId="16" borderId="52" xfId="0" applyFill="1" applyBorder="1" applyAlignment="1">
      <alignment horizontal="center"/>
    </xf>
    <xf numFmtId="0" fontId="0" fillId="16" borderId="55" xfId="0" applyFill="1" applyBorder="1"/>
    <xf numFmtId="0" fontId="0" fillId="16" borderId="52" xfId="0" applyFill="1" applyBorder="1"/>
    <xf numFmtId="1" fontId="0" fillId="16" borderId="52" xfId="0" applyNumberFormat="1" applyFill="1" applyBorder="1"/>
    <xf numFmtId="0" fontId="5" fillId="11" borderId="0" xfId="0" applyFont="1" applyFill="1" applyBorder="1" applyAlignment="1">
      <alignment horizontal="center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4" fontId="0" fillId="11" borderId="0" xfId="0" applyNumberFormat="1" applyFill="1" applyBorder="1"/>
    <xf numFmtId="1" fontId="0" fillId="6" borderId="0" xfId="0" applyNumberFormat="1" applyFill="1" applyBorder="1"/>
    <xf numFmtId="0" fontId="5" fillId="6" borderId="0" xfId="0" applyFont="1" applyFill="1" applyBorder="1" applyAlignment="1">
      <alignment horizontal="center"/>
    </xf>
    <xf numFmtId="0" fontId="0" fillId="6" borderId="0" xfId="0" applyFont="1" applyFill="1" applyBorder="1"/>
    <xf numFmtId="1" fontId="0" fillId="6" borderId="0" xfId="0" applyNumberFormat="1" applyFont="1" applyFill="1" applyBorder="1"/>
    <xf numFmtId="0" fontId="5" fillId="9" borderId="0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0" fillId="14" borderId="0" xfId="0" applyFill="1" applyBorder="1"/>
    <xf numFmtId="0" fontId="0" fillId="14" borderId="0" xfId="0" applyFill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0" fillId="6" borderId="56" xfId="0" applyFill="1" applyBorder="1"/>
    <xf numFmtId="1" fontId="0" fillId="6" borderId="12" xfId="0" applyNumberFormat="1" applyFill="1" applyBorder="1"/>
    <xf numFmtId="0" fontId="0" fillId="16" borderId="5" xfId="0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1" fontId="0" fillId="14" borderId="0" xfId="0" applyNumberFormat="1" applyFill="1" applyBorder="1"/>
    <xf numFmtId="0" fontId="0" fillId="14" borderId="5" xfId="0" applyFill="1" applyBorder="1"/>
    <xf numFmtId="0" fontId="0" fillId="11" borderId="5" xfId="0" applyFill="1" applyBorder="1"/>
    <xf numFmtId="0" fontId="0" fillId="14" borderId="5" xfId="0" applyFill="1" applyBorder="1" applyAlignment="1">
      <alignment horizontal="right"/>
    </xf>
    <xf numFmtId="0" fontId="0" fillId="14" borderId="0" xfId="0" applyFill="1" applyBorder="1" applyAlignment="1">
      <alignment horizontal="right"/>
    </xf>
    <xf numFmtId="1" fontId="0" fillId="11" borderId="0" xfId="0" applyNumberFormat="1" applyFill="1" applyBorder="1"/>
    <xf numFmtId="0" fontId="0" fillId="11" borderId="5" xfId="0" applyFill="1" applyBorder="1" applyAlignment="1">
      <alignment horizontal="right"/>
    </xf>
    <xf numFmtId="0" fontId="0" fillId="11" borderId="0" xfId="0" applyFill="1" applyBorder="1" applyAlignment="1">
      <alignment horizontal="right"/>
    </xf>
    <xf numFmtId="0" fontId="0" fillId="17" borderId="5" xfId="0" applyFill="1" applyBorder="1"/>
    <xf numFmtId="0" fontId="0" fillId="13" borderId="0" xfId="0" applyFill="1"/>
    <xf numFmtId="0" fontId="12" fillId="13" borderId="0" xfId="0" applyFont="1" applyFill="1"/>
    <xf numFmtId="0" fontId="0" fillId="17" borderId="5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6" borderId="0" xfId="0" applyFont="1" applyFill="1" applyBorder="1" applyAlignment="1">
      <alignment horizontal="center"/>
    </xf>
    <xf numFmtId="164" fontId="0" fillId="6" borderId="0" xfId="0" applyNumberFormat="1" applyFont="1" applyFill="1" applyBorder="1"/>
    <xf numFmtId="0" fontId="0" fillId="22" borderId="0" xfId="0" applyFill="1" applyBorder="1" applyAlignment="1">
      <alignment horizontal="center"/>
    </xf>
    <xf numFmtId="0" fontId="0" fillId="22" borderId="5" xfId="0" applyFill="1" applyBorder="1"/>
    <xf numFmtId="0" fontId="0" fillId="22" borderId="0" xfId="0" applyFill="1" applyBorder="1"/>
    <xf numFmtId="0" fontId="5" fillId="14" borderId="12" xfId="0" applyFont="1" applyFill="1" applyBorder="1" applyAlignment="1">
      <alignment horizontal="center"/>
    </xf>
    <xf numFmtId="0" fontId="0" fillId="14" borderId="12" xfId="0" applyFill="1" applyBorder="1"/>
    <xf numFmtId="0" fontId="0" fillId="14" borderId="12" xfId="0" applyFill="1" applyBorder="1" applyAlignment="1">
      <alignment horizontal="center"/>
    </xf>
    <xf numFmtId="0" fontId="0" fillId="14" borderId="14" xfId="0" applyFill="1" applyBorder="1"/>
    <xf numFmtId="1" fontId="0" fillId="14" borderId="12" xfId="0" applyNumberFormat="1" applyFill="1" applyBorder="1"/>
    <xf numFmtId="0" fontId="5" fillId="22" borderId="0" xfId="0" applyFont="1" applyFill="1" applyBorder="1" applyAlignment="1">
      <alignment horizontal="center"/>
    </xf>
    <xf numFmtId="0" fontId="5" fillId="22" borderId="12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/>
    </xf>
    <xf numFmtId="0" fontId="0" fillId="4" borderId="16" xfId="0" applyFill="1" applyBorder="1"/>
    <xf numFmtId="0" fontId="0" fillId="4" borderId="16" xfId="0" applyFill="1" applyBorder="1" applyAlignment="1">
      <alignment horizontal="center"/>
    </xf>
    <xf numFmtId="0" fontId="0" fillId="4" borderId="25" xfId="0" applyFill="1" applyBorder="1"/>
    <xf numFmtId="0" fontId="5" fillId="11" borderId="62" xfId="0" applyFont="1" applyFill="1" applyBorder="1" applyAlignment="1">
      <alignment horizontal="center"/>
    </xf>
    <xf numFmtId="0" fontId="0" fillId="11" borderId="62" xfId="0" applyFill="1" applyBorder="1"/>
    <xf numFmtId="0" fontId="0" fillId="11" borderId="62" xfId="0" applyFill="1" applyBorder="1" applyAlignment="1">
      <alignment horizontal="center"/>
    </xf>
    <xf numFmtId="0" fontId="0" fillId="11" borderId="63" xfId="0" applyFill="1" applyBorder="1"/>
    <xf numFmtId="1" fontId="0" fillId="11" borderId="62" xfId="0" applyNumberFormat="1" applyFill="1" applyBorder="1"/>
    <xf numFmtId="1" fontId="0" fillId="17" borderId="0" xfId="0" applyNumberFormat="1" applyFill="1" applyBorder="1"/>
    <xf numFmtId="0" fontId="5" fillId="17" borderId="62" xfId="0" applyFont="1" applyFill="1" applyBorder="1" applyAlignment="1">
      <alignment horizontal="center"/>
    </xf>
    <xf numFmtId="0" fontId="0" fillId="17" borderId="62" xfId="0" applyFill="1" applyBorder="1"/>
    <xf numFmtId="0" fontId="0" fillId="17" borderId="62" xfId="0" applyFill="1" applyBorder="1" applyAlignment="1">
      <alignment horizontal="center"/>
    </xf>
    <xf numFmtId="0" fontId="0" fillId="17" borderId="63" xfId="0" applyFill="1" applyBorder="1"/>
    <xf numFmtId="1" fontId="0" fillId="17" borderId="62" xfId="0" applyNumberFormat="1" applyFill="1" applyBorder="1"/>
    <xf numFmtId="0" fontId="5" fillId="14" borderId="64" xfId="0" applyFont="1" applyFill="1" applyBorder="1" applyAlignment="1">
      <alignment horizontal="center"/>
    </xf>
    <xf numFmtId="0" fontId="0" fillId="14" borderId="64" xfId="0" applyFill="1" applyBorder="1"/>
    <xf numFmtId="0" fontId="0" fillId="14" borderId="64" xfId="0" applyFill="1" applyBorder="1" applyAlignment="1">
      <alignment horizontal="center"/>
    </xf>
    <xf numFmtId="0" fontId="0" fillId="14" borderId="65" xfId="0" applyFill="1" applyBorder="1" applyAlignment="1">
      <alignment horizontal="right"/>
    </xf>
    <xf numFmtId="0" fontId="0" fillId="14" borderId="64" xfId="0" applyFill="1" applyBorder="1" applyAlignment="1">
      <alignment horizontal="right"/>
    </xf>
    <xf numFmtId="164" fontId="0" fillId="14" borderId="64" xfId="0" applyNumberFormat="1" applyFill="1" applyBorder="1"/>
    <xf numFmtId="0" fontId="5" fillId="2" borderId="6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/>
    </xf>
    <xf numFmtId="0" fontId="0" fillId="2" borderId="61" xfId="0" applyFill="1" applyBorder="1"/>
    <xf numFmtId="0" fontId="0" fillId="2" borderId="61" xfId="0" applyFill="1" applyBorder="1" applyAlignment="1">
      <alignment horizontal="center"/>
    </xf>
    <xf numFmtId="0" fontId="0" fillId="2" borderId="66" xfId="0" applyFill="1" applyBorder="1" applyAlignment="1">
      <alignment horizontal="right"/>
    </xf>
    <xf numFmtId="0" fontId="0" fillId="2" borderId="61" xfId="0" applyFill="1" applyBorder="1" applyAlignment="1">
      <alignment horizontal="right"/>
    </xf>
    <xf numFmtId="1" fontId="8" fillId="2" borderId="61" xfId="0" applyNumberFormat="1" applyFont="1" applyFill="1" applyBorder="1" applyAlignment="1">
      <alignment vertical="center"/>
    </xf>
    <xf numFmtId="1" fontId="0" fillId="6" borderId="0" xfId="0" applyNumberFormat="1" applyFill="1" applyBorder="1" applyAlignment="1">
      <alignment horizontal="right"/>
    </xf>
    <xf numFmtId="1" fontId="0" fillId="3" borderId="0" xfId="0" applyNumberFormat="1" applyFill="1" applyBorder="1"/>
    <xf numFmtId="1" fontId="0" fillId="4" borderId="0" xfId="0" applyNumberFormat="1" applyFill="1" applyBorder="1"/>
    <xf numFmtId="1" fontId="0" fillId="4" borderId="16" xfId="0" applyNumberFormat="1" applyFill="1" applyBorder="1"/>
    <xf numFmtId="1" fontId="0" fillId="22" borderId="0" xfId="0" applyNumberFormat="1" applyFill="1" applyBorder="1"/>
    <xf numFmtId="1" fontId="0" fillId="16" borderId="0" xfId="0" applyNumberFormat="1" applyFill="1" applyBorder="1"/>
    <xf numFmtId="0" fontId="8" fillId="5" borderId="1" xfId="0" applyFont="1" applyFill="1" applyBorder="1" applyAlignment="1">
      <alignment horizontal="center" vertical="center" wrapText="1"/>
    </xf>
    <xf numFmtId="164" fontId="8" fillId="2" borderId="74" xfId="0" applyNumberFormat="1" applyFont="1" applyFill="1" applyBorder="1" applyAlignment="1">
      <alignment vertical="center"/>
    </xf>
    <xf numFmtId="0" fontId="0" fillId="5" borderId="32" xfId="0" applyFill="1" applyBorder="1"/>
    <xf numFmtId="0" fontId="0" fillId="5" borderId="0" xfId="0" applyFill="1" applyBorder="1"/>
    <xf numFmtId="0" fontId="0" fillId="5" borderId="62" xfId="0" applyFill="1" applyBorder="1"/>
    <xf numFmtId="0" fontId="0" fillId="5" borderId="0" xfId="0" applyFill="1" applyBorder="1" applyAlignment="1">
      <alignment horizontal="right"/>
    </xf>
    <xf numFmtId="0" fontId="0" fillId="5" borderId="64" xfId="0" applyFill="1" applyBorder="1"/>
    <xf numFmtId="0" fontId="3" fillId="5" borderId="32" xfId="0" applyFont="1" applyFill="1" applyBorder="1" applyAlignment="1">
      <alignment vertical="center"/>
    </xf>
    <xf numFmtId="0" fontId="3" fillId="5" borderId="3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/>
    </xf>
    <xf numFmtId="0" fontId="5" fillId="5" borderId="32" xfId="0" applyFont="1" applyFill="1" applyBorder="1"/>
    <xf numFmtId="0" fontId="11" fillId="5" borderId="32" xfId="0" applyFont="1" applyFill="1" applyBorder="1"/>
    <xf numFmtId="0" fontId="5" fillId="5" borderId="8" xfId="0" applyFont="1" applyFill="1" applyBorder="1" applyAlignment="1">
      <alignment horizontal="center" vertical="top" wrapText="1"/>
    </xf>
    <xf numFmtId="0" fontId="0" fillId="5" borderId="30" xfId="0" applyFill="1" applyBorder="1"/>
    <xf numFmtId="0" fontId="5" fillId="5" borderId="7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6" fillId="9" borderId="0" xfId="0" applyFont="1" applyFill="1" applyBorder="1"/>
    <xf numFmtId="0" fontId="6" fillId="5" borderId="0" xfId="0" applyFont="1" applyFill="1" applyBorder="1"/>
    <xf numFmtId="0" fontId="6" fillId="4" borderId="0" xfId="0" applyFont="1" applyFill="1" applyBorder="1"/>
    <xf numFmtId="0" fontId="5" fillId="5" borderId="7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" xfId="0" applyFill="1" applyBorder="1"/>
    <xf numFmtId="0" fontId="0" fillId="5" borderId="1" xfId="0" applyFill="1" applyBorder="1" applyAlignment="1">
      <alignment wrapText="1"/>
    </xf>
    <xf numFmtId="0" fontId="5" fillId="5" borderId="0" xfId="0" applyFont="1" applyFill="1" applyBorder="1" applyAlignment="1">
      <alignment horizontal="center" wrapText="1"/>
    </xf>
    <xf numFmtId="0" fontId="7" fillId="5" borderId="0" xfId="0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/>
    <xf numFmtId="0" fontId="0" fillId="5" borderId="1" xfId="0" applyFill="1" applyBorder="1"/>
    <xf numFmtId="0" fontId="5" fillId="5" borderId="0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left"/>
    </xf>
    <xf numFmtId="49" fontId="0" fillId="5" borderId="0" xfId="0" applyNumberFormat="1" applyFont="1" applyFill="1" applyBorder="1" applyAlignment="1">
      <alignment horizontal="left"/>
    </xf>
    <xf numFmtId="49" fontId="0" fillId="5" borderId="0" xfId="0" applyNumberFormat="1" applyFont="1" applyFill="1" applyBorder="1" applyAlignment="1"/>
    <xf numFmtId="0" fontId="0" fillId="5" borderId="9" xfId="0" applyFill="1" applyBorder="1"/>
    <xf numFmtId="0" fontId="0" fillId="5" borderId="6" xfId="0" applyFill="1" applyBorder="1"/>
    <xf numFmtId="0" fontId="5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/>
    <xf numFmtId="0" fontId="6" fillId="5" borderId="1" xfId="0" applyFont="1" applyFill="1" applyBorder="1" applyAlignment="1">
      <alignment horizontal="left" vertical="center"/>
    </xf>
    <xf numFmtId="164" fontId="8" fillId="25" borderId="78" xfId="0" applyNumberFormat="1" applyFont="1" applyFill="1" applyBorder="1" applyAlignment="1">
      <alignment vertical="center"/>
    </xf>
    <xf numFmtId="164" fontId="8" fillId="25" borderId="79" xfId="0" applyNumberFormat="1" applyFont="1" applyFill="1" applyBorder="1" applyAlignment="1">
      <alignment vertical="center"/>
    </xf>
    <xf numFmtId="164" fontId="8" fillId="25" borderId="3" xfId="0" applyNumberFormat="1" applyFont="1" applyFill="1" applyBorder="1" applyAlignment="1">
      <alignment vertical="center"/>
    </xf>
    <xf numFmtId="164" fontId="8" fillId="25" borderId="4" xfId="0" applyNumberFormat="1" applyFont="1" applyFill="1" applyBorder="1" applyAlignment="1">
      <alignment vertical="center"/>
    </xf>
    <xf numFmtId="164" fontId="8" fillId="25" borderId="77" xfId="0" applyNumberFormat="1" applyFont="1" applyFill="1" applyBorder="1" applyAlignment="1">
      <alignment vertical="center"/>
    </xf>
    <xf numFmtId="164" fontId="8" fillId="25" borderId="80" xfId="0" applyNumberFormat="1" applyFont="1" applyFill="1" applyBorder="1" applyAlignment="1">
      <alignment vertical="center"/>
    </xf>
    <xf numFmtId="0" fontId="5" fillId="5" borderId="8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top" wrapText="1"/>
    </xf>
    <xf numFmtId="0" fontId="8" fillId="5" borderId="32" xfId="0" applyFont="1" applyFill="1" applyBorder="1" applyAlignment="1">
      <alignment horizontal="center" vertical="top" wrapText="1"/>
    </xf>
    <xf numFmtId="0" fontId="8" fillId="5" borderId="33" xfId="0" applyFont="1" applyFill="1" applyBorder="1" applyAlignment="1">
      <alignment horizontal="center" vertical="top" wrapText="1"/>
    </xf>
    <xf numFmtId="0" fontId="0" fillId="5" borderId="33" xfId="0" applyFill="1" applyBorder="1" applyAlignment="1">
      <alignment horizontal="right" vertical="center"/>
    </xf>
    <xf numFmtId="0" fontId="0" fillId="5" borderId="17" xfId="0" applyFill="1" applyBorder="1" applyAlignment="1">
      <alignment horizontal="center" vertical="center" wrapText="1"/>
    </xf>
    <xf numFmtId="1" fontId="0" fillId="9" borderId="51" xfId="0" applyNumberFormat="1" applyFill="1" applyBorder="1" applyAlignment="1">
      <alignment horizontal="right"/>
    </xf>
    <xf numFmtId="1" fontId="0" fillId="9" borderId="0" xfId="0" applyNumberFormat="1" applyFill="1" applyBorder="1" applyAlignment="1">
      <alignment horizontal="right"/>
    </xf>
    <xf numFmtId="1" fontId="0" fillId="4" borderId="52" xfId="0" applyNumberFormat="1" applyFill="1" applyBorder="1"/>
    <xf numFmtId="1" fontId="0" fillId="4" borderId="0" xfId="0" applyNumberFormat="1" applyFill="1" applyBorder="1" applyAlignment="1">
      <alignment horizontal="right"/>
    </xf>
    <xf numFmtId="1" fontId="0" fillId="9" borderId="0" xfId="0" applyNumberFormat="1" applyFill="1" applyBorder="1"/>
    <xf numFmtId="164" fontId="5" fillId="6" borderId="83" xfId="0" applyNumberFormat="1" applyFont="1" applyFill="1" applyBorder="1"/>
    <xf numFmtId="164" fontId="5" fillId="9" borderId="84" xfId="0" applyNumberFormat="1" applyFont="1" applyFill="1" applyBorder="1" applyAlignment="1">
      <alignment horizontal="right"/>
    </xf>
    <xf numFmtId="164" fontId="5" fillId="9" borderId="83" xfId="0" applyNumberFormat="1" applyFont="1" applyFill="1" applyBorder="1" applyAlignment="1">
      <alignment horizontal="right"/>
    </xf>
    <xf numFmtId="164" fontId="5" fillId="16" borderId="85" xfId="0" applyNumberFormat="1" applyFont="1" applyFill="1" applyBorder="1"/>
    <xf numFmtId="164" fontId="5" fillId="4" borderId="85" xfId="0" applyNumberFormat="1" applyFont="1" applyFill="1" applyBorder="1"/>
    <xf numFmtId="164" fontId="5" fillId="4" borderId="83" xfId="0" applyNumberFormat="1" applyFont="1" applyFill="1" applyBorder="1"/>
    <xf numFmtId="164" fontId="5" fillId="4" borderId="83" xfId="0" applyNumberFormat="1" applyFont="1" applyFill="1" applyBorder="1" applyAlignment="1">
      <alignment horizontal="right"/>
    </xf>
    <xf numFmtId="164" fontId="5" fillId="6" borderId="86" xfId="0" applyNumberFormat="1" applyFont="1" applyFill="1" applyBorder="1"/>
    <xf numFmtId="164" fontId="5" fillId="6" borderId="83" xfId="0" applyNumberFormat="1" applyFont="1" applyFill="1" applyBorder="1" applyAlignment="1">
      <alignment horizontal="right"/>
    </xf>
    <xf numFmtId="164" fontId="5" fillId="9" borderId="87" xfId="0" applyNumberFormat="1" applyFont="1" applyFill="1" applyBorder="1"/>
    <xf numFmtId="164" fontId="5" fillId="9" borderId="83" xfId="0" applyNumberFormat="1" applyFont="1" applyFill="1" applyBorder="1"/>
    <xf numFmtId="0" fontId="5" fillId="9" borderId="83" xfId="0" applyFont="1" applyFill="1" applyBorder="1"/>
    <xf numFmtId="164" fontId="5" fillId="3" borderId="85" xfId="0" applyNumberFormat="1" applyFont="1" applyFill="1" applyBorder="1"/>
    <xf numFmtId="164" fontId="5" fillId="3" borderId="83" xfId="0" applyNumberFormat="1" applyFont="1" applyFill="1" applyBorder="1"/>
    <xf numFmtId="164" fontId="5" fillId="4" borderId="82" xfId="0" applyNumberFormat="1" applyFont="1" applyFill="1" applyBorder="1"/>
    <xf numFmtId="164" fontId="5" fillId="22" borderId="83" xfId="0" applyNumberFormat="1" applyFont="1" applyFill="1" applyBorder="1"/>
    <xf numFmtId="164" fontId="5" fillId="16" borderId="83" xfId="0" applyNumberFormat="1" applyFont="1" applyFill="1" applyBorder="1"/>
    <xf numFmtId="164" fontId="5" fillId="14" borderId="86" xfId="0" applyNumberFormat="1" applyFont="1" applyFill="1" applyBorder="1"/>
    <xf numFmtId="164" fontId="5" fillId="14" borderId="83" xfId="0" applyNumberFormat="1" applyFont="1" applyFill="1" applyBorder="1"/>
    <xf numFmtId="164" fontId="5" fillId="11" borderId="88" xfId="0" applyNumberFormat="1" applyFont="1" applyFill="1" applyBorder="1"/>
    <xf numFmtId="164" fontId="5" fillId="11" borderId="83" xfId="0" applyNumberFormat="1" applyFont="1" applyFill="1" applyBorder="1"/>
    <xf numFmtId="0" fontId="5" fillId="11" borderId="83" xfId="0" applyFont="1" applyFill="1" applyBorder="1"/>
    <xf numFmtId="164" fontId="5" fillId="17" borderId="83" xfId="0" applyNumberFormat="1" applyFont="1" applyFill="1" applyBorder="1"/>
    <xf numFmtId="164" fontId="5" fillId="17" borderId="88" xfId="0" applyNumberFormat="1" applyFont="1" applyFill="1" applyBorder="1"/>
    <xf numFmtId="0" fontId="5" fillId="17" borderId="83" xfId="0" applyFont="1" applyFill="1" applyBorder="1"/>
    <xf numFmtId="0" fontId="5" fillId="14" borderId="89" xfId="0" applyFont="1" applyFill="1" applyBorder="1"/>
    <xf numFmtId="0" fontId="5" fillId="2" borderId="90" xfId="0" applyFont="1" applyFill="1" applyBorder="1"/>
    <xf numFmtId="164" fontId="5" fillId="6" borderId="91" xfId="0" applyNumberFormat="1" applyFont="1" applyFill="1" applyBorder="1"/>
    <xf numFmtId="1" fontId="5" fillId="6" borderId="83" xfId="0" applyNumberFormat="1" applyFont="1" applyFill="1" applyBorder="1"/>
    <xf numFmtId="164" fontId="5" fillId="6" borderId="92" xfId="0" applyNumberFormat="1" applyFont="1" applyFill="1" applyBorder="1"/>
    <xf numFmtId="0" fontId="5" fillId="9" borderId="84" xfId="0" applyFont="1" applyFill="1" applyBorder="1" applyAlignment="1">
      <alignment horizontal="right"/>
    </xf>
    <xf numFmtId="164" fontId="5" fillId="4" borderId="93" xfId="0" applyNumberFormat="1" applyFont="1" applyFill="1" applyBorder="1"/>
    <xf numFmtId="0" fontId="5" fillId="6" borderId="86" xfId="0" applyFont="1" applyFill="1" applyBorder="1"/>
    <xf numFmtId="0" fontId="5" fillId="9" borderId="87" xfId="0" applyFont="1" applyFill="1" applyBorder="1"/>
    <xf numFmtId="164" fontId="5" fillId="9" borderId="94" xfId="0" applyNumberFormat="1" applyFont="1" applyFill="1" applyBorder="1"/>
    <xf numFmtId="0" fontId="5" fillId="4" borderId="82" xfId="0" applyFont="1" applyFill="1" applyBorder="1"/>
    <xf numFmtId="164" fontId="5" fillId="16" borderId="83" xfId="0" applyNumberFormat="1" applyFont="1" applyFill="1" applyBorder="1" applyAlignment="1">
      <alignment horizontal="right"/>
    </xf>
    <xf numFmtId="164" fontId="5" fillId="14" borderId="83" xfId="0" applyNumberFormat="1" applyFont="1" applyFill="1" applyBorder="1" applyAlignment="1">
      <alignment horizontal="right"/>
    </xf>
    <xf numFmtId="164" fontId="5" fillId="11" borderId="83" xfId="0" applyNumberFormat="1" applyFont="1" applyFill="1" applyBorder="1" applyAlignment="1">
      <alignment horizontal="right"/>
    </xf>
    <xf numFmtId="0" fontId="5" fillId="14" borderId="83" xfId="0" applyFont="1" applyFill="1" applyBorder="1"/>
    <xf numFmtId="164" fontId="5" fillId="14" borderId="89" xfId="0" applyNumberFormat="1" applyFont="1" applyFill="1" applyBorder="1" applyAlignment="1">
      <alignment horizontal="right"/>
    </xf>
    <xf numFmtId="164" fontId="5" fillId="17" borderId="83" xfId="0" applyNumberFormat="1" applyFont="1" applyFill="1" applyBorder="1" applyAlignment="1">
      <alignment horizontal="right"/>
    </xf>
    <xf numFmtId="164" fontId="0" fillId="2" borderId="90" xfId="0" applyNumberFormat="1" applyFill="1" applyBorder="1" applyAlignment="1">
      <alignment horizontal="right"/>
    </xf>
    <xf numFmtId="0" fontId="5" fillId="5" borderId="87" xfId="0" applyFont="1" applyFill="1" applyBorder="1"/>
    <xf numFmtId="0" fontId="5" fillId="5" borderId="95" xfId="0" applyFont="1" applyFill="1" applyBorder="1" applyAlignment="1">
      <alignment horizontal="center" vertical="top" wrapText="1"/>
    </xf>
    <xf numFmtId="49" fontId="6" fillId="5" borderId="83" xfId="0" applyNumberFormat="1" applyFont="1" applyFill="1" applyBorder="1" applyAlignment="1">
      <alignment horizontal="center" vertical="center" wrapText="1"/>
    </xf>
    <xf numFmtId="0" fontId="11" fillId="5" borderId="87" xfId="0" applyFont="1" applyFill="1" applyBorder="1"/>
    <xf numFmtId="0" fontId="0" fillId="5" borderId="32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right" vertical="center"/>
    </xf>
    <xf numFmtId="0" fontId="0" fillId="5" borderId="8" xfId="0" applyFill="1" applyBorder="1" applyAlignment="1">
      <alignment horizontal="center" vertical="center" wrapText="1"/>
    </xf>
    <xf numFmtId="0" fontId="5" fillId="5" borderId="96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vertical="center"/>
    </xf>
    <xf numFmtId="0" fontId="5" fillId="9" borderId="16" xfId="0" applyFont="1" applyFill="1" applyBorder="1" applyAlignment="1">
      <alignment horizontal="center"/>
    </xf>
    <xf numFmtId="0" fontId="5" fillId="9" borderId="62" xfId="0" applyFont="1" applyFill="1" applyBorder="1" applyAlignment="1">
      <alignment horizontal="center"/>
    </xf>
    <xf numFmtId="0" fontId="5" fillId="6" borderId="62" xfId="0" applyFont="1" applyFill="1" applyBorder="1" applyAlignment="1">
      <alignment horizontal="center"/>
    </xf>
    <xf numFmtId="0" fontId="5" fillId="9" borderId="64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0" fillId="9" borderId="16" xfId="0" applyFill="1" applyBorder="1"/>
    <xf numFmtId="0" fontId="0" fillId="9" borderId="62" xfId="0" applyFill="1" applyBorder="1"/>
    <xf numFmtId="0" fontId="0" fillId="6" borderId="62" xfId="0" applyFill="1" applyBorder="1"/>
    <xf numFmtId="0" fontId="0" fillId="9" borderId="64" xfId="0" applyFill="1" applyBorder="1"/>
    <xf numFmtId="0" fontId="0" fillId="9" borderId="12" xfId="0" applyFill="1" applyBorder="1"/>
    <xf numFmtId="0" fontId="0" fillId="4" borderId="32" xfId="0" applyFill="1" applyBorder="1"/>
    <xf numFmtId="0" fontId="0" fillId="11" borderId="8" xfId="0" applyFill="1" applyBorder="1"/>
    <xf numFmtId="0" fontId="0" fillId="9" borderId="16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17" borderId="51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14" borderId="52" xfId="0" applyFill="1" applyBorder="1" applyAlignment="1">
      <alignment horizontal="center"/>
    </xf>
    <xf numFmtId="164" fontId="5" fillId="11" borderId="91" xfId="0" applyNumberFormat="1" applyFont="1" applyFill="1" applyBorder="1"/>
    <xf numFmtId="0" fontId="5" fillId="4" borderId="83" xfId="0" applyFont="1" applyFill="1" applyBorder="1"/>
    <xf numFmtId="0" fontId="5" fillId="9" borderId="82" xfId="0" applyFont="1" applyFill="1" applyBorder="1"/>
    <xf numFmtId="164" fontId="5" fillId="4" borderId="87" xfId="0" applyNumberFormat="1" applyFont="1" applyFill="1" applyBorder="1"/>
    <xf numFmtId="0" fontId="5" fillId="9" borderId="83" xfId="0" applyFont="1" applyFill="1" applyBorder="1" applyAlignment="1">
      <alignment horizontal="right"/>
    </xf>
    <xf numFmtId="164" fontId="5" fillId="17" borderId="84" xfId="0" applyNumberFormat="1" applyFont="1" applyFill="1" applyBorder="1"/>
    <xf numFmtId="164" fontId="5" fillId="9" borderId="88" xfId="0" applyNumberFormat="1" applyFont="1" applyFill="1" applyBorder="1"/>
    <xf numFmtId="164" fontId="5" fillId="3" borderId="93" xfId="0" applyNumberFormat="1" applyFont="1" applyFill="1" applyBorder="1"/>
    <xf numFmtId="164" fontId="5" fillId="6" borderId="88" xfId="0" applyNumberFormat="1" applyFont="1" applyFill="1" applyBorder="1"/>
    <xf numFmtId="0" fontId="5" fillId="6" borderId="83" xfId="0" applyFont="1" applyFill="1" applyBorder="1"/>
    <xf numFmtId="164" fontId="5" fillId="11" borderId="94" xfId="0" applyNumberFormat="1" applyFont="1" applyFill="1" applyBorder="1"/>
    <xf numFmtId="164" fontId="5" fillId="14" borderId="85" xfId="0" applyNumberFormat="1" applyFont="1" applyFill="1" applyBorder="1"/>
    <xf numFmtId="164" fontId="5" fillId="9" borderId="89" xfId="0" applyNumberFormat="1" applyFont="1" applyFill="1" applyBorder="1"/>
    <xf numFmtId="164" fontId="5" fillId="9" borderId="85" xfId="0" applyNumberFormat="1" applyFont="1" applyFill="1" applyBorder="1"/>
    <xf numFmtId="164" fontId="5" fillId="14" borderId="92" xfId="0" applyNumberFormat="1" applyFont="1" applyFill="1" applyBorder="1"/>
    <xf numFmtId="164" fontId="5" fillId="9" borderId="86" xfId="0" applyNumberFormat="1" applyFont="1" applyFill="1" applyBorder="1"/>
    <xf numFmtId="0" fontId="0" fillId="17" borderId="51" xfId="0" applyFill="1" applyBorder="1"/>
    <xf numFmtId="0" fontId="0" fillId="9" borderId="62" xfId="0" applyFill="1" applyBorder="1" applyAlignment="1">
      <alignment horizontal="right"/>
    </xf>
    <xf numFmtId="0" fontId="0" fillId="14" borderId="52" xfId="0" applyFill="1" applyBorder="1"/>
    <xf numFmtId="0" fontId="0" fillId="9" borderId="52" xfId="0" applyFill="1" applyBorder="1"/>
    <xf numFmtId="0" fontId="0" fillId="3" borderId="53" xfId="0" applyFill="1" applyBorder="1"/>
    <xf numFmtId="164" fontId="0" fillId="14" borderId="0" xfId="0" applyNumberFormat="1" applyFill="1" applyBorder="1"/>
    <xf numFmtId="164" fontId="0" fillId="9" borderId="52" xfId="0" applyNumberFormat="1" applyFill="1" applyBorder="1"/>
    <xf numFmtId="164" fontId="5" fillId="9" borderId="82" xfId="0" applyNumberFormat="1" applyFont="1" applyFill="1" applyBorder="1"/>
    <xf numFmtId="164" fontId="5" fillId="9" borderId="88" xfId="0" applyNumberFormat="1" applyFont="1" applyFill="1" applyBorder="1" applyAlignment="1">
      <alignment horizontal="right"/>
    </xf>
    <xf numFmtId="1" fontId="0" fillId="4" borderId="32" xfId="0" applyNumberFormat="1" applyFill="1" applyBorder="1"/>
    <xf numFmtId="1" fontId="0" fillId="17" borderId="51" xfId="0" applyNumberFormat="1" applyFill="1" applyBorder="1"/>
    <xf numFmtId="1" fontId="0" fillId="9" borderId="62" xfId="0" applyNumberFormat="1" applyFill="1" applyBorder="1" applyAlignment="1">
      <alignment horizontal="right"/>
    </xf>
    <xf numFmtId="1" fontId="0" fillId="6" borderId="62" xfId="0" applyNumberFormat="1" applyFill="1" applyBorder="1"/>
    <xf numFmtId="1" fontId="0" fillId="14" borderId="52" xfId="0" applyNumberFormat="1" applyFill="1" applyBorder="1"/>
    <xf numFmtId="1" fontId="0" fillId="9" borderId="64" xfId="0" applyNumberFormat="1" applyFill="1" applyBorder="1"/>
    <xf numFmtId="1" fontId="0" fillId="9" borderId="12" xfId="0" applyNumberFormat="1" applyFill="1" applyBorder="1"/>
    <xf numFmtId="0" fontId="0" fillId="11" borderId="29" xfId="0" applyFill="1" applyBorder="1"/>
    <xf numFmtId="0" fontId="0" fillId="14" borderId="98" xfId="0" applyFill="1" applyBorder="1"/>
    <xf numFmtId="0" fontId="5" fillId="5" borderId="99" xfId="0" applyFont="1" applyFill="1" applyBorder="1" applyAlignment="1">
      <alignment horizontal="center"/>
    </xf>
    <xf numFmtId="49" fontId="6" fillId="5" borderId="101" xfId="0" applyNumberFormat="1" applyFont="1" applyFill="1" applyBorder="1" applyAlignment="1">
      <alignment horizontal="center" vertical="center" wrapText="1"/>
    </xf>
    <xf numFmtId="0" fontId="0" fillId="11" borderId="101" xfId="0" applyFill="1" applyBorder="1" applyAlignment="1">
      <alignment horizontal="center"/>
    </xf>
    <xf numFmtId="0" fontId="0" fillId="6" borderId="101" xfId="0" applyFont="1" applyFill="1" applyBorder="1" applyAlignment="1">
      <alignment horizontal="center"/>
    </xf>
    <xf numFmtId="0" fontId="0" fillId="9" borderId="101" xfId="0" applyFill="1" applyBorder="1" applyAlignment="1">
      <alignment horizontal="center"/>
    </xf>
    <xf numFmtId="0" fontId="0" fillId="3" borderId="101" xfId="0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0" fillId="16" borderId="101" xfId="0" applyFill="1" applyBorder="1" applyAlignment="1">
      <alignment horizontal="center"/>
    </xf>
    <xf numFmtId="0" fontId="0" fillId="14" borderId="101" xfId="0" applyFill="1" applyBorder="1" applyAlignment="1">
      <alignment horizontal="center"/>
    </xf>
    <xf numFmtId="0" fontId="0" fillId="17" borderId="102" xfId="0" applyFill="1" applyBorder="1" applyAlignment="1">
      <alignment horizontal="center"/>
    </xf>
    <xf numFmtId="0" fontId="0" fillId="17" borderId="101" xfId="0" applyFill="1" applyBorder="1" applyAlignment="1">
      <alignment horizontal="center"/>
    </xf>
    <xf numFmtId="0" fontId="0" fillId="6" borderId="101" xfId="0" applyFill="1" applyBorder="1" applyAlignment="1">
      <alignment horizontal="center"/>
    </xf>
    <xf numFmtId="0" fontId="0" fillId="9" borderId="103" xfId="0" applyFill="1" applyBorder="1" applyAlignment="1">
      <alignment horizontal="center"/>
    </xf>
    <xf numFmtId="0" fontId="0" fillId="3" borderId="104" xfId="0" applyFill="1" applyBorder="1" applyAlignment="1">
      <alignment horizontal="center"/>
    </xf>
    <xf numFmtId="0" fontId="0" fillId="14" borderId="105" xfId="0" applyFill="1" applyBorder="1" applyAlignment="1">
      <alignment horizontal="center"/>
    </xf>
    <xf numFmtId="0" fontId="0" fillId="4" borderId="99" xfId="0" applyFill="1" applyBorder="1" applyAlignment="1">
      <alignment horizontal="center"/>
    </xf>
    <xf numFmtId="0" fontId="0" fillId="22" borderId="101" xfId="0" applyFill="1" applyBorder="1" applyAlignment="1">
      <alignment horizontal="center"/>
    </xf>
    <xf numFmtId="0" fontId="0" fillId="14" borderId="103" xfId="0" applyFill="1" applyBorder="1" applyAlignment="1">
      <alignment horizontal="center"/>
    </xf>
    <xf numFmtId="0" fontId="0" fillId="9" borderId="106" xfId="0" applyFill="1" applyBorder="1" applyAlignment="1">
      <alignment horizontal="center"/>
    </xf>
    <xf numFmtId="0" fontId="0" fillId="9" borderId="105" xfId="0" applyFill="1" applyBorder="1" applyAlignment="1">
      <alignment horizontal="center"/>
    </xf>
    <xf numFmtId="0" fontId="0" fillId="6" borderId="107" xfId="0" applyFill="1" applyBorder="1" applyAlignment="1">
      <alignment horizontal="center"/>
    </xf>
    <xf numFmtId="0" fontId="0" fillId="9" borderId="107" xfId="0" applyFill="1" applyBorder="1" applyAlignment="1">
      <alignment horizontal="center"/>
    </xf>
    <xf numFmtId="0" fontId="0" fillId="9" borderId="108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17" fillId="5" borderId="100" xfId="0" applyFont="1" applyFill="1" applyBorder="1" applyAlignment="1">
      <alignment horizontal="center" vertical="top" wrapText="1"/>
    </xf>
    <xf numFmtId="0" fontId="0" fillId="0" borderId="0" xfId="0" applyAlignment="1"/>
    <xf numFmtId="164" fontId="0" fillId="5" borderId="0" xfId="0" applyNumberForma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5" borderId="0" xfId="0" applyNumberFormat="1" applyFill="1" applyBorder="1" applyAlignment="1">
      <alignment horizontal="left"/>
    </xf>
    <xf numFmtId="0" fontId="5" fillId="5" borderId="34" xfId="0" applyFont="1" applyFill="1" applyBorder="1" applyAlignment="1">
      <alignment horizontal="center" vertical="center" wrapText="1"/>
    </xf>
    <xf numFmtId="164" fontId="16" fillId="26" borderId="1" xfId="0" applyNumberFormat="1" applyFont="1" applyFill="1" applyBorder="1" applyAlignment="1">
      <alignment horizontal="center" vertical="center"/>
    </xf>
    <xf numFmtId="0" fontId="16" fillId="26" borderId="1" xfId="0" applyFont="1" applyFill="1" applyBorder="1" applyAlignment="1">
      <alignment horizontal="center" vertical="center"/>
    </xf>
    <xf numFmtId="164" fontId="8" fillId="23" borderId="3" xfId="0" applyNumberFormat="1" applyFont="1" applyFill="1" applyBorder="1" applyAlignment="1">
      <alignment horizontal="center" vertical="center"/>
    </xf>
    <xf numFmtId="164" fontId="8" fillId="10" borderId="78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8" fillId="10" borderId="77" xfId="0" applyNumberFormat="1" applyFont="1" applyFill="1" applyBorder="1" applyAlignment="1">
      <alignment horizontal="center" vertical="center"/>
    </xf>
    <xf numFmtId="1" fontId="8" fillId="21" borderId="78" xfId="0" applyNumberFormat="1" applyFont="1" applyFill="1" applyBorder="1" applyAlignment="1">
      <alignment horizontal="center" vertical="center"/>
    </xf>
    <xf numFmtId="1" fontId="8" fillId="21" borderId="3" xfId="0" applyNumberFormat="1" applyFont="1" applyFill="1" applyBorder="1" applyAlignment="1">
      <alignment horizontal="center" vertical="center"/>
    </xf>
    <xf numFmtId="1" fontId="8" fillId="21" borderId="77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" fontId="16" fillId="8" borderId="97" xfId="0" applyNumberFormat="1" applyFont="1" applyFill="1" applyBorder="1" applyAlignment="1">
      <alignment horizontal="center" vertical="center"/>
    </xf>
    <xf numFmtId="1" fontId="16" fillId="8" borderId="36" xfId="0" applyNumberFormat="1" applyFont="1" applyFill="1" applyBorder="1" applyAlignment="1">
      <alignment horizontal="center" vertical="center"/>
    </xf>
    <xf numFmtId="164" fontId="8" fillId="19" borderId="24" xfId="0" applyNumberFormat="1" applyFont="1" applyFill="1" applyBorder="1" applyAlignment="1">
      <alignment horizontal="center" vertical="center"/>
    </xf>
    <xf numFmtId="1" fontId="8" fillId="19" borderId="5" xfId="0" applyNumberFormat="1" applyFont="1" applyFill="1" applyBorder="1" applyAlignment="1">
      <alignment horizontal="center" vertical="center"/>
    </xf>
    <xf numFmtId="164" fontId="8" fillId="20" borderId="24" xfId="0" applyNumberFormat="1" applyFont="1" applyFill="1" applyBorder="1" applyAlignment="1">
      <alignment horizontal="center" vertical="center"/>
    </xf>
    <xf numFmtId="164" fontId="8" fillId="20" borderId="76" xfId="0" applyNumberFormat="1" applyFont="1" applyFill="1" applyBorder="1" applyAlignment="1">
      <alignment horizontal="center" vertical="center"/>
    </xf>
    <xf numFmtId="1" fontId="8" fillId="20" borderId="5" xfId="0" applyNumberFormat="1" applyFont="1" applyFill="1" applyBorder="1" applyAlignment="1">
      <alignment horizontal="center" vertical="center"/>
    </xf>
    <xf numFmtId="1" fontId="8" fillId="20" borderId="65" xfId="0" applyNumberFormat="1" applyFont="1" applyFill="1" applyBorder="1" applyAlignment="1">
      <alignment horizontal="center" vertical="center"/>
    </xf>
    <xf numFmtId="164" fontId="8" fillId="21" borderId="78" xfId="0" applyNumberFormat="1" applyFont="1" applyFill="1" applyBorder="1" applyAlignment="1">
      <alignment horizontal="center" vertical="center"/>
    </xf>
    <xf numFmtId="164" fontId="8" fillId="21" borderId="3" xfId="0" applyNumberFormat="1" applyFont="1" applyFill="1" applyBorder="1" applyAlignment="1">
      <alignment horizontal="center" vertical="center"/>
    </xf>
    <xf numFmtId="164" fontId="8" fillId="21" borderId="77" xfId="0" applyNumberFormat="1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164" fontId="8" fillId="6" borderId="38" xfId="0" applyNumberFormat="1" applyFont="1" applyFill="1" applyBorder="1" applyAlignment="1">
      <alignment horizontal="center" vertical="center"/>
    </xf>
    <xf numFmtId="164" fontId="8" fillId="6" borderId="28" xfId="0" applyNumberFormat="1" applyFont="1" applyFill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1" fontId="8" fillId="9" borderId="37" xfId="0" applyNumberFormat="1" applyFont="1" applyFill="1" applyBorder="1" applyAlignment="1">
      <alignment horizontal="center" vertical="center"/>
    </xf>
    <xf numFmtId="1" fontId="8" fillId="9" borderId="38" xfId="0" applyNumberFormat="1" applyFont="1" applyFill="1" applyBorder="1" applyAlignment="1">
      <alignment horizontal="center" vertical="center"/>
    </xf>
    <xf numFmtId="164" fontId="8" fillId="9" borderId="37" xfId="0" applyNumberFormat="1" applyFont="1" applyFill="1" applyBorder="1" applyAlignment="1">
      <alignment horizontal="center" vertical="center"/>
    </xf>
    <xf numFmtId="164" fontId="8" fillId="9" borderId="38" xfId="0" applyNumberFormat="1" applyFont="1" applyFill="1" applyBorder="1" applyAlignment="1">
      <alignment horizontal="center" vertical="center"/>
    </xf>
    <xf numFmtId="164" fontId="8" fillId="9" borderId="67" xfId="0" applyNumberFormat="1" applyFont="1" applyFill="1" applyBorder="1" applyAlignment="1">
      <alignment horizontal="center" vertical="center"/>
    </xf>
    <xf numFmtId="164" fontId="8" fillId="9" borderId="68" xfId="0" applyNumberFormat="1" applyFont="1" applyFill="1" applyBorder="1" applyAlignment="1">
      <alignment horizontal="center" vertical="center"/>
    </xf>
    <xf numFmtId="1" fontId="8" fillId="9" borderId="39" xfId="0" applyNumberFormat="1" applyFont="1" applyFill="1" applyBorder="1" applyAlignment="1">
      <alignment horizontal="center" vertical="center"/>
    </xf>
    <xf numFmtId="1" fontId="8" fillId="9" borderId="19" xfId="0" applyNumberFormat="1" applyFont="1" applyFill="1" applyBorder="1" applyAlignment="1">
      <alignment horizontal="center" vertical="center"/>
    </xf>
    <xf numFmtId="1" fontId="8" fillId="9" borderId="41" xfId="0" applyNumberFormat="1" applyFont="1" applyFill="1" applyBorder="1" applyAlignment="1">
      <alignment horizontal="center" vertical="center"/>
    </xf>
    <xf numFmtId="1" fontId="8" fillId="9" borderId="43" xfId="0" applyNumberFormat="1" applyFont="1" applyFill="1" applyBorder="1" applyAlignment="1">
      <alignment horizontal="center" vertical="center"/>
    </xf>
    <xf numFmtId="1" fontId="8" fillId="9" borderId="45" xfId="0" applyNumberFormat="1" applyFont="1" applyFill="1" applyBorder="1" applyAlignment="1">
      <alignment horizontal="center" vertical="center"/>
    </xf>
    <xf numFmtId="164" fontId="8" fillId="15" borderId="67" xfId="0" applyNumberFormat="1" applyFont="1" applyFill="1" applyBorder="1" applyAlignment="1">
      <alignment horizontal="center" vertical="center"/>
    </xf>
    <xf numFmtId="164" fontId="8" fillId="15" borderId="68" xfId="0" applyNumberFormat="1" applyFont="1" applyFill="1" applyBorder="1" applyAlignment="1">
      <alignment horizontal="center" vertical="center"/>
    </xf>
    <xf numFmtId="1" fontId="8" fillId="15" borderId="37" xfId="0" applyNumberFormat="1" applyFont="1" applyFill="1" applyBorder="1" applyAlignment="1">
      <alignment horizontal="center" vertical="center"/>
    </xf>
    <xf numFmtId="1" fontId="8" fillId="15" borderId="39" xfId="0" applyNumberFormat="1" applyFont="1" applyFill="1" applyBorder="1" applyAlignment="1">
      <alignment horizontal="center" vertical="center"/>
    </xf>
    <xf numFmtId="1" fontId="8" fillId="15" borderId="19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164" fontId="8" fillId="9" borderId="40" xfId="0" applyNumberFormat="1" applyFont="1" applyFill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0" fontId="8" fillId="9" borderId="44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/>
    </xf>
    <xf numFmtId="1" fontId="8" fillId="7" borderId="3" xfId="0" applyNumberFormat="1" applyFont="1" applyFill="1" applyBorder="1" applyAlignment="1">
      <alignment horizontal="center" vertical="center"/>
    </xf>
    <xf numFmtId="1" fontId="8" fillId="7" borderId="77" xfId="0" applyNumberFormat="1" applyFont="1" applyFill="1" applyBorder="1" applyAlignment="1">
      <alignment horizontal="center" vertical="center"/>
    </xf>
    <xf numFmtId="164" fontId="8" fillId="12" borderId="75" xfId="0" applyNumberFormat="1" applyFont="1" applyFill="1" applyBorder="1" applyAlignment="1">
      <alignment horizontal="center" vertical="center"/>
    </xf>
    <xf numFmtId="164" fontId="8" fillId="12" borderId="24" xfId="0" applyNumberFormat="1" applyFont="1" applyFill="1" applyBorder="1" applyAlignment="1">
      <alignment horizontal="center" vertical="center"/>
    </xf>
    <xf numFmtId="164" fontId="8" fillId="12" borderId="76" xfId="0" applyNumberFormat="1" applyFont="1" applyFill="1" applyBorder="1" applyAlignment="1">
      <alignment horizontal="center" vertical="center"/>
    </xf>
    <xf numFmtId="1" fontId="8" fillId="12" borderId="63" xfId="0" applyNumberFormat="1" applyFont="1" applyFill="1" applyBorder="1" applyAlignment="1">
      <alignment horizontal="center" vertical="center"/>
    </xf>
    <xf numFmtId="1" fontId="8" fillId="12" borderId="5" xfId="0" applyNumberFormat="1" applyFont="1" applyFill="1" applyBorder="1" applyAlignment="1">
      <alignment horizontal="center" vertical="center"/>
    </xf>
    <xf numFmtId="1" fontId="8" fillId="12" borderId="65" xfId="0" applyNumberFormat="1" applyFont="1" applyFill="1" applyBorder="1" applyAlignment="1">
      <alignment horizontal="center" vertical="center"/>
    </xf>
    <xf numFmtId="164" fontId="8" fillId="6" borderId="37" xfId="0" applyNumberFormat="1" applyFont="1" applyFill="1" applyBorder="1" applyAlignment="1">
      <alignment horizontal="center" vertical="center"/>
    </xf>
    <xf numFmtId="1" fontId="8" fillId="6" borderId="37" xfId="0" applyNumberFormat="1" applyFont="1" applyFill="1" applyBorder="1" applyAlignment="1">
      <alignment horizontal="center" vertical="center"/>
    </xf>
    <xf numFmtId="164" fontId="8" fillId="3" borderId="70" xfId="0" applyNumberFormat="1" applyFont="1" applyFill="1" applyBorder="1" applyAlignment="1">
      <alignment horizontal="center" vertical="center"/>
    </xf>
    <xf numFmtId="164" fontId="8" fillId="3" borderId="71" xfId="0" applyNumberFormat="1" applyFont="1" applyFill="1" applyBorder="1" applyAlignment="1">
      <alignment horizontal="center" vertical="center"/>
    </xf>
    <xf numFmtId="1" fontId="8" fillId="3" borderId="46" xfId="0" applyNumberFormat="1" applyFont="1" applyFill="1" applyBorder="1" applyAlignment="1">
      <alignment horizontal="center" vertical="center"/>
    </xf>
    <xf numFmtId="1" fontId="8" fillId="3" borderId="47" xfId="0" applyNumberFormat="1" applyFont="1" applyFill="1" applyBorder="1" applyAlignment="1">
      <alignment horizontal="center" vertical="center"/>
    </xf>
    <xf numFmtId="1" fontId="8" fillId="4" borderId="48" xfId="0" applyNumberFormat="1" applyFont="1" applyFill="1" applyBorder="1" applyAlignment="1">
      <alignment horizontal="center" vertical="center"/>
    </xf>
    <xf numFmtId="1" fontId="8" fillId="4" borderId="49" xfId="0" applyNumberFormat="1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" fontId="8" fillId="6" borderId="19" xfId="0" applyNumberFormat="1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164" fontId="8" fillId="6" borderId="69" xfId="0" applyNumberFormat="1" applyFont="1" applyFill="1" applyBorder="1" applyAlignment="1">
      <alignment horizontal="center" vertical="center"/>
    </xf>
    <xf numFmtId="164" fontId="8" fillId="6" borderId="67" xfId="0" applyNumberFormat="1" applyFont="1" applyFill="1" applyBorder="1" applyAlignment="1">
      <alignment horizontal="center" vertical="center"/>
    </xf>
    <xf numFmtId="1" fontId="8" fillId="6" borderId="57" xfId="0" applyNumberFormat="1" applyFont="1" applyFill="1" applyBorder="1" applyAlignment="1">
      <alignment horizontal="center" vertical="center"/>
    </xf>
    <xf numFmtId="1" fontId="8" fillId="6" borderId="58" xfId="0" applyNumberFormat="1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64" xfId="0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77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8" fillId="4" borderId="60" xfId="0" applyNumberFormat="1" applyFont="1" applyFill="1" applyBorder="1" applyAlignment="1">
      <alignment horizontal="center" vertical="center"/>
    </xf>
    <xf numFmtId="1" fontId="8" fillId="23" borderId="4" xfId="0" applyNumberFormat="1" applyFont="1" applyFill="1" applyBorder="1" applyAlignment="1">
      <alignment horizontal="center" vertical="center"/>
    </xf>
    <xf numFmtId="1" fontId="8" fillId="10" borderId="79" xfId="0" applyNumberFormat="1" applyFont="1" applyFill="1" applyBorder="1" applyAlignment="1">
      <alignment horizontal="center" vertical="center"/>
    </xf>
    <xf numFmtId="1" fontId="8" fillId="10" borderId="4" xfId="0" applyNumberFormat="1" applyFont="1" applyFill="1" applyBorder="1" applyAlignment="1">
      <alignment horizontal="center" vertical="center"/>
    </xf>
    <xf numFmtId="1" fontId="8" fillId="10" borderId="80" xfId="0" applyNumberFormat="1" applyFont="1" applyFill="1" applyBorder="1" applyAlignment="1">
      <alignment horizontal="center" vertical="center"/>
    </xf>
    <xf numFmtId="164" fontId="8" fillId="10" borderId="4" xfId="0" applyNumberFormat="1" applyFont="1" applyFill="1" applyBorder="1" applyAlignment="1">
      <alignment horizontal="center" vertical="center"/>
    </xf>
    <xf numFmtId="164" fontId="8" fillId="10" borderId="80" xfId="0" applyNumberFormat="1" applyFont="1" applyFill="1" applyBorder="1" applyAlignment="1">
      <alignment horizontal="center" vertical="center"/>
    </xf>
    <xf numFmtId="164" fontId="8" fillId="24" borderId="26" xfId="0" applyNumberFormat="1" applyFont="1" applyFill="1" applyBorder="1" applyAlignment="1">
      <alignment horizontal="center" vertical="center"/>
    </xf>
    <xf numFmtId="164" fontId="8" fillId="24" borderId="24" xfId="0" applyNumberFormat="1" applyFont="1" applyFill="1" applyBorder="1" applyAlignment="1">
      <alignment horizontal="center" vertical="center"/>
    </xf>
    <xf numFmtId="1" fontId="8" fillId="24" borderId="14" xfId="0" applyNumberFormat="1" applyFont="1" applyFill="1" applyBorder="1" applyAlignment="1">
      <alignment horizontal="center" vertical="center"/>
    </xf>
    <xf numFmtId="1" fontId="8" fillId="24" borderId="5" xfId="0" applyNumberFormat="1" applyFont="1" applyFill="1" applyBorder="1" applyAlignment="1">
      <alignment horizontal="center" vertical="center"/>
    </xf>
    <xf numFmtId="164" fontId="8" fillId="11" borderId="75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1" fontId="8" fillId="11" borderId="63" xfId="0" applyNumberFormat="1" applyFont="1" applyFill="1" applyBorder="1" applyAlignment="1">
      <alignment horizontal="center" vertical="center"/>
    </xf>
    <xf numFmtId="1" fontId="8" fillId="11" borderId="5" xfId="0" applyNumberFormat="1" applyFont="1" applyFill="1" applyBorder="1" applyAlignment="1">
      <alignment horizontal="center" vertical="center"/>
    </xf>
    <xf numFmtId="164" fontId="8" fillId="16" borderId="26" xfId="0" applyNumberFormat="1" applyFont="1" applyFill="1" applyBorder="1" applyAlignment="1">
      <alignment horizontal="center" vertical="center"/>
    </xf>
    <xf numFmtId="164" fontId="8" fillId="16" borderId="24" xfId="0" applyNumberFormat="1" applyFont="1" applyFill="1" applyBorder="1" applyAlignment="1">
      <alignment horizontal="center" vertical="center"/>
    </xf>
    <xf numFmtId="164" fontId="8" fillId="16" borderId="27" xfId="0" applyNumberFormat="1" applyFont="1" applyFill="1" applyBorder="1" applyAlignment="1">
      <alignment horizontal="center" vertical="center"/>
    </xf>
    <xf numFmtId="1" fontId="8" fillId="16" borderId="14" xfId="0" applyNumberFormat="1" applyFont="1" applyFill="1" applyBorder="1" applyAlignment="1">
      <alignment horizontal="center" vertical="center"/>
    </xf>
    <xf numFmtId="1" fontId="8" fillId="16" borderId="5" xfId="0" applyNumberFormat="1" applyFont="1" applyFill="1" applyBorder="1" applyAlignment="1">
      <alignment horizontal="center" vertical="center"/>
    </xf>
    <xf numFmtId="1" fontId="8" fillId="16" borderId="25" xfId="0" applyNumberFormat="1" applyFont="1" applyFill="1" applyBorder="1" applyAlignment="1">
      <alignment horizontal="center" vertical="center"/>
    </xf>
    <xf numFmtId="164" fontId="8" fillId="4" borderId="48" xfId="0" applyNumberFormat="1" applyFont="1" applyFill="1" applyBorder="1" applyAlignment="1">
      <alignment horizontal="center" vertical="center"/>
    </xf>
    <xf numFmtId="164" fontId="8" fillId="4" borderId="49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110" xfId="0" applyFont="1" applyFill="1" applyBorder="1" applyAlignment="1">
      <alignment horizontal="center" vertical="center"/>
    </xf>
    <xf numFmtId="0" fontId="4" fillId="5" borderId="111" xfId="0" applyFont="1" applyFill="1" applyBorder="1" applyAlignment="1">
      <alignment horizontal="center" vertical="center"/>
    </xf>
    <xf numFmtId="0" fontId="4" fillId="5" borderId="1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164" fontId="8" fillId="23" borderId="4" xfId="0" applyNumberFormat="1" applyFont="1" applyFill="1" applyBorder="1" applyAlignment="1">
      <alignment horizontal="center" vertical="center"/>
    </xf>
    <xf numFmtId="164" fontId="8" fillId="10" borderId="79" xfId="0" applyNumberFormat="1" applyFont="1" applyFill="1" applyBorder="1" applyAlignment="1">
      <alignment horizontal="center" vertical="center"/>
    </xf>
    <xf numFmtId="1" fontId="8" fillId="2" borderId="113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9" fontId="0" fillId="5" borderId="2" xfId="0" applyNumberFormat="1" applyFont="1" applyFill="1" applyBorder="1" applyAlignment="1"/>
    <xf numFmtId="0" fontId="0" fillId="5" borderId="18" xfId="0" applyFill="1" applyBorder="1"/>
  </cellXfs>
  <cellStyles count="5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Normal" xfId="0" builtinId="0"/>
  </cellStyles>
  <dxfs count="0"/>
  <tableStyles count="0" defaultTableStyle="TableStyleMedium9" defaultPivotStyle="PivotStyleMedium4"/>
  <colors>
    <mruColors>
      <color rgb="FFC10EDE"/>
      <color rgb="FFD5FF2D"/>
      <color rgb="FF00B700"/>
      <color rgb="FFDF11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en-US">
                <a:latin typeface="Arial"/>
                <a:cs typeface="Arial"/>
              </a:rPr>
              <a:t>1</a:t>
            </a:r>
            <a:r>
              <a:rPr lang="en-US" baseline="0">
                <a:latin typeface="Arial"/>
                <a:cs typeface="Arial"/>
              </a:rPr>
              <a:t> East Coast R2</a:t>
            </a:r>
            <a:endParaRPr lang="en-US">
              <a:latin typeface="Arial"/>
              <a:cs typeface="Arial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'2020 Graphs Aust'!$D$6:$D$26</c:f>
              <c:strCache>
                <c:ptCount val="21"/>
                <c:pt idx="0">
                  <c:v>Cairns</c:v>
                </c:pt>
                <c:pt idx="1">
                  <c:v>Cardwell</c:v>
                </c:pt>
                <c:pt idx="2">
                  <c:v>Townsville</c:v>
                </c:pt>
                <c:pt idx="3">
                  <c:v>Bowen</c:v>
                </c:pt>
                <c:pt idx="4">
                  <c:v>Mackay</c:v>
                </c:pt>
                <c:pt idx="5">
                  <c:v>St Lawrence</c:v>
                </c:pt>
                <c:pt idx="6">
                  <c:v>Bundaberg</c:v>
                </c:pt>
                <c:pt idx="7">
                  <c:v>Cape Moreton</c:v>
                </c:pt>
                <c:pt idx="8">
                  <c:v>Brisbane</c:v>
                </c:pt>
                <c:pt idx="9">
                  <c:v>Yamba</c:v>
                </c:pt>
                <c:pt idx="10">
                  <c:v>Port Macquarie</c:v>
                </c:pt>
                <c:pt idx="11">
                  <c:v>Williamtown</c:v>
                </c:pt>
                <c:pt idx="12">
                  <c:v>Richmond</c:v>
                </c:pt>
                <c:pt idx="13">
                  <c:v>Sydney</c:v>
                </c:pt>
                <c:pt idx="14">
                  <c:v>Point Perpendicular</c:v>
                </c:pt>
                <c:pt idx="15">
                  <c:v>Moruya Heads</c:v>
                </c:pt>
                <c:pt idx="16">
                  <c:v>Gabo Island</c:v>
                </c:pt>
                <c:pt idx="17">
                  <c:v>Orbost</c:v>
                </c:pt>
                <c:pt idx="18">
                  <c:v>Larapuna</c:v>
                </c:pt>
                <c:pt idx="19">
                  <c:v>Hobart</c:v>
                </c:pt>
                <c:pt idx="20">
                  <c:v>Grove</c:v>
                </c:pt>
              </c:strCache>
            </c:strRef>
          </c:cat>
          <c:val>
            <c:numRef>
              <c:f>'2020 Graphs Aust'!$O$6:$O$26</c:f>
              <c:numCache>
                <c:formatCode>0.0</c:formatCode>
                <c:ptCount val="21"/>
                <c:pt idx="0">
                  <c:v>2.916666666666666</c:v>
                </c:pt>
                <c:pt idx="1">
                  <c:v>3.0</c:v>
                </c:pt>
                <c:pt idx="2">
                  <c:v>2.631578947368421</c:v>
                </c:pt>
                <c:pt idx="3">
                  <c:v>4.545454545454546</c:v>
                </c:pt>
                <c:pt idx="4">
                  <c:v>2.298850574712643</c:v>
                </c:pt>
                <c:pt idx="5">
                  <c:v>2.448979591836735</c:v>
                </c:pt>
                <c:pt idx="6">
                  <c:v>2.258064516129032</c:v>
                </c:pt>
                <c:pt idx="7">
                  <c:v>2.53968253968254</c:v>
                </c:pt>
                <c:pt idx="8">
                  <c:v>2.636363636363636</c:v>
                </c:pt>
                <c:pt idx="9">
                  <c:v>2.222222222222222</c:v>
                </c:pt>
                <c:pt idx="10">
                  <c:v>3.582089552238806</c:v>
                </c:pt>
                <c:pt idx="11">
                  <c:v>3.111111111111111</c:v>
                </c:pt>
                <c:pt idx="12">
                  <c:v>2.826086956521739</c:v>
                </c:pt>
                <c:pt idx="13">
                  <c:v>2.164179104477612</c:v>
                </c:pt>
                <c:pt idx="14">
                  <c:v>2.325581395348837</c:v>
                </c:pt>
                <c:pt idx="15">
                  <c:v>2.604166666666666</c:v>
                </c:pt>
                <c:pt idx="16">
                  <c:v>2.205882352941176</c:v>
                </c:pt>
                <c:pt idx="17">
                  <c:v>2.058823529411764</c:v>
                </c:pt>
                <c:pt idx="18">
                  <c:v>1.791044776119403</c:v>
                </c:pt>
                <c:pt idx="19">
                  <c:v>1.451612903225806</c:v>
                </c:pt>
                <c:pt idx="20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87128"/>
        <c:axId val="-2139484280"/>
      </c:barChart>
      <c:catAx>
        <c:axId val="-21394871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484280"/>
        <c:crosses val="autoZero"/>
        <c:auto val="1"/>
        <c:lblAlgn val="ctr"/>
        <c:lblOffset val="100"/>
        <c:noMultiLvlLbl val="0"/>
      </c:catAx>
      <c:valAx>
        <c:axId val="-21394842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-2139487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en-US">
                <a:latin typeface="Arial"/>
                <a:cs typeface="Arial"/>
              </a:rPr>
              <a:t>2</a:t>
            </a:r>
            <a:r>
              <a:rPr lang="en-US" baseline="0">
                <a:latin typeface="Arial"/>
                <a:cs typeface="Arial"/>
              </a:rPr>
              <a:t> East Coast </a:t>
            </a:r>
            <a:r>
              <a:rPr lang="en-US" baseline="0">
                <a:latin typeface="Symbol" charset="2"/>
                <a:cs typeface="Symbol" charset="2"/>
              </a:rPr>
              <a:t>D</a:t>
            </a:r>
            <a:r>
              <a:rPr lang="en-US" baseline="0">
                <a:latin typeface="Arial"/>
                <a:cs typeface="Arial"/>
              </a:rPr>
              <a:t>H2</a:t>
            </a:r>
            <a:endParaRPr lang="en-US">
              <a:latin typeface="Arial"/>
              <a:cs typeface="Arial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'2020 Graphs Aust'!$D$6:$D$26</c:f>
              <c:strCache>
                <c:ptCount val="21"/>
                <c:pt idx="0">
                  <c:v>Cairns</c:v>
                </c:pt>
                <c:pt idx="1">
                  <c:v>Cardwell</c:v>
                </c:pt>
                <c:pt idx="2">
                  <c:v>Townsville</c:v>
                </c:pt>
                <c:pt idx="3">
                  <c:v>Bowen</c:v>
                </c:pt>
                <c:pt idx="4">
                  <c:v>Mackay</c:v>
                </c:pt>
                <c:pt idx="5">
                  <c:v>St Lawrence</c:v>
                </c:pt>
                <c:pt idx="6">
                  <c:v>Bundaberg</c:v>
                </c:pt>
                <c:pt idx="7">
                  <c:v>Cape Moreton</c:v>
                </c:pt>
                <c:pt idx="8">
                  <c:v>Brisbane</c:v>
                </c:pt>
                <c:pt idx="9">
                  <c:v>Yamba</c:v>
                </c:pt>
                <c:pt idx="10">
                  <c:v>Port Macquarie</c:v>
                </c:pt>
                <c:pt idx="11">
                  <c:v>Williamtown</c:v>
                </c:pt>
                <c:pt idx="12">
                  <c:v>Richmond</c:v>
                </c:pt>
                <c:pt idx="13">
                  <c:v>Sydney</c:v>
                </c:pt>
                <c:pt idx="14">
                  <c:v>Point Perpendicular</c:v>
                </c:pt>
                <c:pt idx="15">
                  <c:v>Moruya Heads</c:v>
                </c:pt>
                <c:pt idx="16">
                  <c:v>Gabo Island</c:v>
                </c:pt>
                <c:pt idx="17">
                  <c:v>Orbost</c:v>
                </c:pt>
                <c:pt idx="18">
                  <c:v>Larapuna</c:v>
                </c:pt>
                <c:pt idx="19">
                  <c:v>Hobart</c:v>
                </c:pt>
                <c:pt idx="20">
                  <c:v>Grove</c:v>
                </c:pt>
              </c:strCache>
            </c:strRef>
          </c:cat>
          <c:val>
            <c:numRef>
              <c:f>'2020 Graphs Aust'!$P$6:$P$26</c:f>
              <c:numCache>
                <c:formatCode>0</c:formatCode>
                <c:ptCount val="21"/>
                <c:pt idx="0">
                  <c:v>68.6</c:v>
                </c:pt>
                <c:pt idx="1">
                  <c:v>149.1</c:v>
                </c:pt>
                <c:pt idx="2">
                  <c:v>85.5</c:v>
                </c:pt>
                <c:pt idx="3">
                  <c:v>96.0</c:v>
                </c:pt>
                <c:pt idx="4">
                  <c:v>176.0</c:v>
                </c:pt>
                <c:pt idx="5">
                  <c:v>67.2</c:v>
                </c:pt>
                <c:pt idx="6">
                  <c:v>88.19999999999998</c:v>
                </c:pt>
                <c:pt idx="7">
                  <c:v>100.8</c:v>
                </c:pt>
                <c:pt idx="8">
                  <c:v>81.2</c:v>
                </c:pt>
                <c:pt idx="9">
                  <c:v>89.6</c:v>
                </c:pt>
                <c:pt idx="10">
                  <c:v>163.2</c:v>
                </c:pt>
                <c:pt idx="11">
                  <c:v>63</c:v>
                </c:pt>
                <c:pt idx="12">
                  <c:v>59.8</c:v>
                </c:pt>
                <c:pt idx="13">
                  <c:v>98.6</c:v>
                </c:pt>
                <c:pt idx="14">
                  <c:v>45.0</c:v>
                </c:pt>
                <c:pt idx="15">
                  <c:v>61.25</c:v>
                </c:pt>
                <c:pt idx="16">
                  <c:v>103.5</c:v>
                </c:pt>
                <c:pt idx="17">
                  <c:v>96.6</c:v>
                </c:pt>
                <c:pt idx="18">
                  <c:v>81.6</c:v>
                </c:pt>
                <c:pt idx="19">
                  <c:v>56.7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51992"/>
        <c:axId val="-2139449144"/>
      </c:barChart>
      <c:catAx>
        <c:axId val="-2139451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449144"/>
        <c:crosses val="autoZero"/>
        <c:auto val="1"/>
        <c:lblAlgn val="ctr"/>
        <c:lblOffset val="100"/>
        <c:noMultiLvlLbl val="0"/>
      </c:catAx>
      <c:valAx>
        <c:axId val="-21394491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-213945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Interiors</a:t>
            </a:r>
            <a:r>
              <a:rPr lang="en-US" baseline="0"/>
              <a:t> of States - R2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'2020 Graphs Aust'!$B$27:$B$73</c:f>
              <c:strCache>
                <c:ptCount val="42"/>
                <c:pt idx="0">
                  <c:v>INTERIOR QLD</c:v>
                </c:pt>
                <c:pt idx="18">
                  <c:v>INTERIOR NSW</c:v>
                </c:pt>
                <c:pt idx="33">
                  <c:v>INTERIOR VIC</c:v>
                </c:pt>
                <c:pt idx="37">
                  <c:v>INTERIOR TAS</c:v>
                </c:pt>
                <c:pt idx="40">
                  <c:v>N COAST TAS</c:v>
                </c:pt>
                <c:pt idx="41">
                  <c:v>SOUTH COAST VIC (stats include Orbost)</c:v>
                </c:pt>
              </c:strCache>
            </c:strRef>
          </c:cat>
          <c:val>
            <c:numRef>
              <c:f>'2020 Graphs Aust'!$Q$27:$Q$73</c:f>
              <c:numCache>
                <c:formatCode>0.0</c:formatCode>
                <c:ptCount val="47"/>
                <c:pt idx="0">
                  <c:v>3.355225610695844</c:v>
                </c:pt>
                <c:pt idx="18">
                  <c:v>2.960740255596241</c:v>
                </c:pt>
                <c:pt idx="33">
                  <c:v>2.064815374809316</c:v>
                </c:pt>
                <c:pt idx="37">
                  <c:v>1.826607794917654</c:v>
                </c:pt>
                <c:pt idx="40">
                  <c:v>2.622506102762925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8968"/>
        <c:axId val="-2139416120"/>
      </c:barChart>
      <c:catAx>
        <c:axId val="-21394189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416120"/>
        <c:crosses val="autoZero"/>
        <c:auto val="1"/>
        <c:lblAlgn val="ctr"/>
        <c:lblOffset val="100"/>
        <c:noMultiLvlLbl val="0"/>
      </c:catAx>
      <c:valAx>
        <c:axId val="-21394161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-2139418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Interiors</a:t>
            </a:r>
            <a:r>
              <a:rPr lang="en-US" baseline="0"/>
              <a:t> of States - </a:t>
            </a:r>
            <a:r>
              <a:rPr lang="en-US" baseline="0">
                <a:latin typeface="Symbol" charset="2"/>
                <a:cs typeface="Symbol" charset="2"/>
              </a:rPr>
              <a:t>D</a:t>
            </a:r>
            <a:r>
              <a:rPr lang="en-US" baseline="0"/>
              <a:t>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'2020 Graphs Aust'!$B$27:$B$73</c:f>
              <c:strCache>
                <c:ptCount val="42"/>
                <c:pt idx="0">
                  <c:v>INTERIOR QLD</c:v>
                </c:pt>
                <c:pt idx="18">
                  <c:v>INTERIOR NSW</c:v>
                </c:pt>
                <c:pt idx="33">
                  <c:v>INTERIOR VIC</c:v>
                </c:pt>
                <c:pt idx="37">
                  <c:v>INTERIOR TAS</c:v>
                </c:pt>
                <c:pt idx="40">
                  <c:v>N COAST TAS</c:v>
                </c:pt>
                <c:pt idx="41">
                  <c:v>SOUTH COAST VIC (stats include Orbost)</c:v>
                </c:pt>
              </c:strCache>
            </c:strRef>
          </c:cat>
          <c:val>
            <c:numRef>
              <c:f>'2020 Graphs Aust'!$R$27:$R$73</c:f>
              <c:numCache>
                <c:formatCode>0</c:formatCode>
                <c:ptCount val="47"/>
                <c:pt idx="0">
                  <c:v>123.9235294117647</c:v>
                </c:pt>
                <c:pt idx="18">
                  <c:v>95.23076923076923</c:v>
                </c:pt>
                <c:pt idx="33">
                  <c:v>85.0125</c:v>
                </c:pt>
                <c:pt idx="37">
                  <c:v>71.60000000000001</c:v>
                </c:pt>
                <c:pt idx="40">
                  <c:v>102.1571428571429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878264"/>
        <c:axId val="-2127875416"/>
      </c:barChart>
      <c:catAx>
        <c:axId val="-21278782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875416"/>
        <c:crosses val="autoZero"/>
        <c:auto val="1"/>
        <c:lblAlgn val="ctr"/>
        <c:lblOffset val="100"/>
        <c:noMultiLvlLbl val="0"/>
      </c:catAx>
      <c:valAx>
        <c:axId val="-21278754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-2127878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West</a:t>
            </a:r>
            <a:r>
              <a:rPr lang="en-US" baseline="0"/>
              <a:t> Coast R2</a:t>
            </a:r>
            <a:endParaRPr lang="en-US"/>
          </a:p>
        </c:rich>
      </c:tx>
      <c:layout>
        <c:manualLayout>
          <c:xMode val="edge"/>
          <c:yMode val="edge"/>
          <c:x val="0.630416010498688"/>
          <c:y val="0.0740740740740741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'2020 Graphs Aust'!$D$74:$D$91</c:f>
              <c:strCache>
                <c:ptCount val="18"/>
                <c:pt idx="0">
                  <c:v>Robe</c:v>
                </c:pt>
                <c:pt idx="1">
                  <c:v>Adelaide</c:v>
                </c:pt>
                <c:pt idx="2">
                  <c:v>Cape Borda</c:v>
                </c:pt>
                <c:pt idx="3">
                  <c:v>Port Lincoln</c:v>
                </c:pt>
                <c:pt idx="4">
                  <c:v>Kyancutta</c:v>
                </c:pt>
                <c:pt idx="5">
                  <c:v>Ceduna</c:v>
                </c:pt>
                <c:pt idx="6">
                  <c:v>Forrest</c:v>
                </c:pt>
                <c:pt idx="7">
                  <c:v>Esperance</c:v>
                </c:pt>
                <c:pt idx="8">
                  <c:v>Albany</c:v>
                </c:pt>
                <c:pt idx="9">
                  <c:v>Cape Leeuwin</c:v>
                </c:pt>
                <c:pt idx="10">
                  <c:v>Perth</c:v>
                </c:pt>
                <c:pt idx="11">
                  <c:v>Geraldton</c:v>
                </c:pt>
                <c:pt idx="12">
                  <c:v>Carnarvon</c:v>
                </c:pt>
                <c:pt idx="13">
                  <c:v>Marble Bar</c:v>
                </c:pt>
                <c:pt idx="14">
                  <c:v>Port Hedland</c:v>
                </c:pt>
                <c:pt idx="15">
                  <c:v>Broome</c:v>
                </c:pt>
                <c:pt idx="16">
                  <c:v>Kalumburu</c:v>
                </c:pt>
                <c:pt idx="17">
                  <c:v>Darwin</c:v>
                </c:pt>
              </c:strCache>
            </c:strRef>
          </c:cat>
          <c:val>
            <c:numRef>
              <c:f>'2020 Graphs Aust'!$O$74:$O$91</c:f>
              <c:numCache>
                <c:formatCode>0.0</c:formatCode>
                <c:ptCount val="18"/>
                <c:pt idx="0">
                  <c:v>1.571428571428572</c:v>
                </c:pt>
                <c:pt idx="1">
                  <c:v>2.258064516129032</c:v>
                </c:pt>
                <c:pt idx="2">
                  <c:v>1.2</c:v>
                </c:pt>
                <c:pt idx="3">
                  <c:v>1.451612903225806</c:v>
                </c:pt>
                <c:pt idx="4">
                  <c:v>1.774193548387097</c:v>
                </c:pt>
                <c:pt idx="5">
                  <c:v>2.096774193548387</c:v>
                </c:pt>
                <c:pt idx="6">
                  <c:v>2.333333333333333</c:v>
                </c:pt>
                <c:pt idx="7">
                  <c:v>2.258064516129032</c:v>
                </c:pt>
                <c:pt idx="8">
                  <c:v>1.607142857142857</c:v>
                </c:pt>
                <c:pt idx="9">
                  <c:v>2.040816326530612</c:v>
                </c:pt>
                <c:pt idx="10">
                  <c:v>1.358695652173913</c:v>
                </c:pt>
                <c:pt idx="11">
                  <c:v>1.724137931034483</c:v>
                </c:pt>
                <c:pt idx="12">
                  <c:v>2.608695652173913</c:v>
                </c:pt>
                <c:pt idx="13">
                  <c:v>3.2</c:v>
                </c:pt>
                <c:pt idx="14">
                  <c:v>2.8</c:v>
                </c:pt>
                <c:pt idx="15">
                  <c:v>2.4</c:v>
                </c:pt>
                <c:pt idx="16" formatCode="General">
                  <c:v>2.2</c:v>
                </c:pt>
                <c:pt idx="17">
                  <c:v>1.571428571428572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839256"/>
        <c:axId val="-2127836408"/>
      </c:barChart>
      <c:catAx>
        <c:axId val="-21278392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836408"/>
        <c:crosses val="autoZero"/>
        <c:auto val="1"/>
        <c:lblAlgn val="ctr"/>
        <c:lblOffset val="100"/>
        <c:noMultiLvlLbl val="0"/>
      </c:catAx>
      <c:valAx>
        <c:axId val="-21278364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-2127839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'2020 Graphs Aust'!$D$74:$D$91</c:f>
              <c:strCache>
                <c:ptCount val="18"/>
                <c:pt idx="0">
                  <c:v>Robe</c:v>
                </c:pt>
                <c:pt idx="1">
                  <c:v>Adelaide</c:v>
                </c:pt>
                <c:pt idx="2">
                  <c:v>Cape Borda</c:v>
                </c:pt>
                <c:pt idx="3">
                  <c:v>Port Lincoln</c:v>
                </c:pt>
                <c:pt idx="4">
                  <c:v>Kyancutta</c:v>
                </c:pt>
                <c:pt idx="5">
                  <c:v>Ceduna</c:v>
                </c:pt>
                <c:pt idx="6">
                  <c:v>Forrest</c:v>
                </c:pt>
                <c:pt idx="7">
                  <c:v>Esperance</c:v>
                </c:pt>
                <c:pt idx="8">
                  <c:v>Albany</c:v>
                </c:pt>
                <c:pt idx="9">
                  <c:v>Cape Leeuwin</c:v>
                </c:pt>
                <c:pt idx="10">
                  <c:v>Perth</c:v>
                </c:pt>
                <c:pt idx="11">
                  <c:v>Geraldton</c:v>
                </c:pt>
                <c:pt idx="12">
                  <c:v>Carnarvon</c:v>
                </c:pt>
                <c:pt idx="13">
                  <c:v>Marble Bar</c:v>
                </c:pt>
                <c:pt idx="14">
                  <c:v>Port Hedland</c:v>
                </c:pt>
                <c:pt idx="15">
                  <c:v>Broome</c:v>
                </c:pt>
                <c:pt idx="16">
                  <c:v>Kalumburu</c:v>
                </c:pt>
                <c:pt idx="17">
                  <c:v>Darwin</c:v>
                </c:pt>
              </c:strCache>
            </c:strRef>
          </c:cat>
          <c:val>
            <c:numRef>
              <c:f>'2020 Graphs Aust'!$P$74:$P$91</c:f>
              <c:numCache>
                <c:formatCode>0</c:formatCode>
                <c:ptCount val="18"/>
                <c:pt idx="0">
                  <c:v>78.10000000000001</c:v>
                </c:pt>
                <c:pt idx="1">
                  <c:v>88.19999999999998</c:v>
                </c:pt>
                <c:pt idx="2" formatCode="General">
                  <c:v>0.0</c:v>
                </c:pt>
                <c:pt idx="3">
                  <c:v>56.7</c:v>
                </c:pt>
                <c:pt idx="4">
                  <c:v>69.30000000000001</c:v>
                </c:pt>
                <c:pt idx="5">
                  <c:v>81.9</c:v>
                </c:pt>
                <c:pt idx="6">
                  <c:v>85.4</c:v>
                </c:pt>
                <c:pt idx="7">
                  <c:v>88.19999999999998</c:v>
                </c:pt>
                <c:pt idx="8">
                  <c:v>54.9</c:v>
                </c:pt>
                <c:pt idx="9">
                  <c:v>50.0</c:v>
                </c:pt>
                <c:pt idx="10">
                  <c:v>116.25</c:v>
                </c:pt>
                <c:pt idx="11">
                  <c:v>63.0</c:v>
                </c:pt>
                <c:pt idx="12">
                  <c:v>223.2</c:v>
                </c:pt>
                <c:pt idx="13">
                  <c:v>81.60000000000001</c:v>
                </c:pt>
                <c:pt idx="14">
                  <c:v>71.4</c:v>
                </c:pt>
                <c:pt idx="15">
                  <c:v>61.2</c:v>
                </c:pt>
                <c:pt idx="16" formatCode="General">
                  <c:v>117.0</c:v>
                </c:pt>
                <c:pt idx="17">
                  <c:v>78.10000000000001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807448"/>
        <c:axId val="-2127804600"/>
      </c:barChart>
      <c:catAx>
        <c:axId val="-21278074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804600"/>
        <c:crosses val="autoZero"/>
        <c:auto val="1"/>
        <c:lblAlgn val="ctr"/>
        <c:lblOffset val="100"/>
        <c:noMultiLvlLbl val="0"/>
      </c:catAx>
      <c:valAx>
        <c:axId val="-21278046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-2127807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'2020 Graphs Aust Sort'!$Q$6:$Q$26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19.0</c:v>
                </c:pt>
                <c:pt idx="7">
                  <c:v>31.0</c:v>
                </c:pt>
                <c:pt idx="8">
                  <c:v>12.0</c:v>
                </c:pt>
                <c:pt idx="9">
                  <c:v>14.0</c:v>
                </c:pt>
                <c:pt idx="10">
                  <c:v>7.0</c:v>
                </c:pt>
                <c:pt idx="11">
                  <c:v>7.0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-2127034824"/>
        <c:axId val="-2127031848"/>
      </c:barChart>
      <c:catAx>
        <c:axId val="-2127034824"/>
        <c:scaling>
          <c:orientation val="minMax"/>
        </c:scaling>
        <c:delete val="0"/>
        <c:axPos val="b"/>
        <c:majorTickMark val="none"/>
        <c:minorTickMark val="none"/>
        <c:tickLblPos val="none"/>
        <c:crossAx val="-2127031848"/>
        <c:crosses val="autoZero"/>
        <c:auto val="1"/>
        <c:lblAlgn val="ctr"/>
        <c:lblOffset val="100"/>
        <c:noMultiLvlLbl val="0"/>
      </c:catAx>
      <c:valAx>
        <c:axId val="-212703184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sz="1400"/>
                </a:pPr>
                <a:r>
                  <a:rPr lang="en-US" sz="1400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7034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438150</xdr:colOff>
      <xdr:row>5</xdr:row>
      <xdr:rowOff>38100</xdr:rowOff>
    </xdr:from>
    <xdr:to>
      <xdr:col>40</xdr:col>
      <xdr:colOff>622300</xdr:colOff>
      <xdr:row>28</xdr:row>
      <xdr:rowOff>114300</xdr:rowOff>
    </xdr:to>
    <xdr:grpSp>
      <xdr:nvGrpSpPr>
        <xdr:cNvPr id="7" name="Group 6"/>
        <xdr:cNvGrpSpPr/>
      </xdr:nvGrpSpPr>
      <xdr:grpSpPr>
        <a:xfrm>
          <a:off x="18192750" y="1346200"/>
          <a:ext cx="10090150" cy="3594100"/>
          <a:chOff x="7753350" y="-38100"/>
          <a:chExt cx="11588750" cy="3594100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7753350" y="-25400"/>
          <a:ext cx="5746750" cy="3581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13589000" y="-38100"/>
          <a:ext cx="5753100" cy="3587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28</xdr:col>
      <xdr:colOff>158750</xdr:colOff>
      <xdr:row>45</xdr:row>
      <xdr:rowOff>57150</xdr:rowOff>
    </xdr:from>
    <xdr:to>
      <xdr:col>39</xdr:col>
      <xdr:colOff>330200</xdr:colOff>
      <xdr:row>66</xdr:row>
      <xdr:rowOff>82550</xdr:rowOff>
    </xdr:to>
    <xdr:grpSp>
      <xdr:nvGrpSpPr>
        <xdr:cNvPr id="11" name="Group 10"/>
        <xdr:cNvGrpSpPr/>
      </xdr:nvGrpSpPr>
      <xdr:grpSpPr>
        <a:xfrm>
          <a:off x="17913350" y="7473950"/>
          <a:ext cx="9251950" cy="3238500"/>
          <a:chOff x="7893050" y="6686550"/>
          <a:chExt cx="10839450" cy="2743200"/>
        </a:xfrm>
      </xdr:grpSpPr>
      <xdr:graphicFrame macro="">
        <xdr:nvGraphicFramePr>
          <xdr:cNvPr id="9" name="Chart 8"/>
          <xdr:cNvGraphicFramePr/>
        </xdr:nvGraphicFramePr>
        <xdr:xfrm>
          <a:off x="7893050" y="6686550"/>
          <a:ext cx="53911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13354050" y="6686550"/>
          <a:ext cx="53784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28</xdr:col>
      <xdr:colOff>222250</xdr:colOff>
      <xdr:row>73</xdr:row>
      <xdr:rowOff>50800</xdr:rowOff>
    </xdr:from>
    <xdr:to>
      <xdr:col>33</xdr:col>
      <xdr:colOff>514350</xdr:colOff>
      <xdr:row>91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666750</xdr:colOff>
      <xdr:row>91</xdr:row>
      <xdr:rowOff>114300</xdr:rowOff>
    </xdr:from>
    <xdr:to>
      <xdr:col>33</xdr:col>
      <xdr:colOff>285750</xdr:colOff>
      <xdr:row>109</xdr:row>
      <xdr:rowOff>101600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342900</xdr:colOff>
      <xdr:row>7</xdr:row>
      <xdr:rowOff>50800</xdr:rowOff>
    </xdr:from>
    <xdr:to>
      <xdr:col>24</xdr:col>
      <xdr:colOff>787400</xdr:colOff>
      <xdr:row>25</xdr:row>
      <xdr:rowOff>50800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abSelected="1" workbookViewId="0">
      <pane xSplit="2" ySplit="3" topLeftCell="G70" activePane="bottomRight" state="frozen"/>
      <selection pane="topRight" activeCell="B1" sqref="B1"/>
      <selection pane="bottomLeft" activeCell="A5" sqref="A5"/>
      <selection pane="bottomRight" activeCell="Z116" sqref="Z116"/>
    </sheetView>
  </sheetViews>
  <sheetFormatPr baseColWidth="10" defaultRowHeight="12" x14ac:dyDescent="0"/>
  <cols>
    <col min="1" max="1" width="10.33203125" customWidth="1"/>
    <col min="2" max="2" width="14.5" customWidth="1"/>
    <col min="3" max="3" width="5.33203125" style="6" customWidth="1"/>
    <col min="4" max="4" width="21.1640625" customWidth="1"/>
    <col min="5" max="5" width="4.33203125" customWidth="1"/>
    <col min="6" max="6" width="7.33203125" style="4" customWidth="1"/>
    <col min="7" max="8" width="8.1640625" style="4" customWidth="1"/>
    <col min="9" max="9" width="9.83203125" style="4" customWidth="1"/>
    <col min="10" max="10" width="9.5" customWidth="1"/>
    <col min="11" max="11" width="6.6640625" customWidth="1"/>
    <col min="12" max="13" width="9.6640625" customWidth="1"/>
    <col min="14" max="14" width="7.5" customWidth="1"/>
    <col min="15" max="16" width="8.1640625" customWidth="1"/>
    <col min="17" max="17" width="6.33203125" customWidth="1"/>
    <col min="18" max="20" width="6.6640625" customWidth="1"/>
    <col min="21" max="21" width="6.83203125" customWidth="1"/>
    <col min="22" max="28" width="7.33203125" customWidth="1"/>
  </cols>
  <sheetData>
    <row r="1" spans="1:29" ht="27" customHeight="1" thickTop="1">
      <c r="A1" s="467" t="s">
        <v>179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9"/>
      <c r="AC1" s="3"/>
    </row>
    <row r="2" spans="1:29" ht="13" customHeight="1">
      <c r="A2" s="153"/>
      <c r="B2" s="147"/>
      <c r="C2" s="148"/>
      <c r="D2" s="142"/>
      <c r="E2" s="142"/>
      <c r="F2" s="149"/>
      <c r="G2" s="149"/>
      <c r="H2" s="149"/>
      <c r="I2" s="149"/>
      <c r="J2" s="150"/>
      <c r="K2" s="245"/>
      <c r="L2" s="150"/>
      <c r="M2" s="150"/>
      <c r="N2" s="151"/>
      <c r="O2" s="248" t="s">
        <v>128</v>
      </c>
      <c r="P2" s="151" t="s">
        <v>129</v>
      </c>
      <c r="Q2" s="192" t="s">
        <v>124</v>
      </c>
      <c r="R2" s="193" t="s">
        <v>124</v>
      </c>
      <c r="S2" s="193" t="s">
        <v>124</v>
      </c>
      <c r="T2" s="193" t="s">
        <v>124</v>
      </c>
      <c r="U2" s="193" t="s">
        <v>124</v>
      </c>
      <c r="V2" s="193" t="s">
        <v>124</v>
      </c>
      <c r="W2" s="193" t="s">
        <v>124</v>
      </c>
      <c r="X2" s="193" t="s">
        <v>124</v>
      </c>
      <c r="Y2" s="253" t="s">
        <v>124</v>
      </c>
      <c r="Z2" s="193" t="s">
        <v>124</v>
      </c>
      <c r="AA2" s="193" t="s">
        <v>124</v>
      </c>
      <c r="AB2" s="194" t="s">
        <v>124</v>
      </c>
    </row>
    <row r="3" spans="1:29" s="7" customFormat="1" ht="37" customHeight="1">
      <c r="A3" s="154" t="s">
        <v>165</v>
      </c>
      <c r="B3" s="152" t="s">
        <v>166</v>
      </c>
      <c r="C3" s="152" t="s">
        <v>33</v>
      </c>
      <c r="D3" s="152" t="s">
        <v>134</v>
      </c>
      <c r="E3" s="152" t="s">
        <v>139</v>
      </c>
      <c r="F3" s="152" t="s">
        <v>146</v>
      </c>
      <c r="G3" s="152" t="s">
        <v>144</v>
      </c>
      <c r="H3" s="152" t="s">
        <v>145</v>
      </c>
      <c r="I3" s="152" t="s">
        <v>141</v>
      </c>
      <c r="J3" s="152" t="s">
        <v>137</v>
      </c>
      <c r="K3" s="246" t="s">
        <v>138</v>
      </c>
      <c r="L3" s="152" t="s">
        <v>143</v>
      </c>
      <c r="M3" s="152" t="s">
        <v>142</v>
      </c>
      <c r="N3" s="152" t="s">
        <v>140</v>
      </c>
      <c r="O3" s="246" t="s">
        <v>115</v>
      </c>
      <c r="P3" s="152" t="s">
        <v>126</v>
      </c>
      <c r="Q3" s="190" t="s">
        <v>115</v>
      </c>
      <c r="R3" s="191" t="s">
        <v>126</v>
      </c>
      <c r="S3" s="191" t="s">
        <v>115</v>
      </c>
      <c r="T3" s="191" t="s">
        <v>126</v>
      </c>
      <c r="U3" s="191" t="s">
        <v>115</v>
      </c>
      <c r="V3" s="191" t="s">
        <v>126</v>
      </c>
      <c r="W3" s="191" t="s">
        <v>115</v>
      </c>
      <c r="X3" s="252" t="s">
        <v>126</v>
      </c>
      <c r="Y3" s="191" t="s">
        <v>115</v>
      </c>
      <c r="Z3" s="252" t="s">
        <v>126</v>
      </c>
      <c r="AA3" s="191" t="s">
        <v>116</v>
      </c>
      <c r="AB3" s="342" t="s">
        <v>116</v>
      </c>
    </row>
    <row r="4" spans="1:29" s="48" customFormat="1" ht="13" customHeight="1">
      <c r="A4" s="155"/>
      <c r="B4" s="156"/>
      <c r="C4" s="157" t="s">
        <v>155</v>
      </c>
      <c r="D4" s="158"/>
      <c r="E4" s="158">
        <v>11</v>
      </c>
      <c r="F4" s="49"/>
      <c r="G4" s="49">
        <v>1</v>
      </c>
      <c r="H4" s="49">
        <v>2</v>
      </c>
      <c r="I4" s="49">
        <v>3</v>
      </c>
      <c r="J4" s="49">
        <v>4</v>
      </c>
      <c r="K4" s="247">
        <v>5</v>
      </c>
      <c r="L4" s="49">
        <v>6</v>
      </c>
      <c r="M4" s="49">
        <v>7</v>
      </c>
      <c r="N4" s="49">
        <v>8</v>
      </c>
      <c r="O4" s="247">
        <v>9</v>
      </c>
      <c r="P4" s="49">
        <v>10</v>
      </c>
      <c r="Q4" s="183" t="s">
        <v>178</v>
      </c>
      <c r="R4" s="159"/>
      <c r="S4" s="159"/>
      <c r="T4" s="159"/>
      <c r="U4" s="159"/>
      <c r="V4" s="159"/>
      <c r="W4" s="249"/>
      <c r="X4" s="250"/>
      <c r="Y4" s="249"/>
      <c r="Z4" s="195"/>
      <c r="AA4" s="470"/>
      <c r="AB4" s="195" t="s">
        <v>177</v>
      </c>
    </row>
    <row r="5" spans="1:29" s="48" customFormat="1" ht="13" customHeight="1" thickBot="1">
      <c r="A5" s="155"/>
      <c r="B5" s="156"/>
      <c r="C5" s="157" t="s">
        <v>156</v>
      </c>
      <c r="D5" s="158"/>
      <c r="E5" s="157" t="s">
        <v>168</v>
      </c>
      <c r="F5" s="49"/>
      <c r="G5" s="49" t="s">
        <v>149</v>
      </c>
      <c r="H5" s="49" t="s">
        <v>149</v>
      </c>
      <c r="I5" s="49" t="s">
        <v>149</v>
      </c>
      <c r="J5" s="49" t="s">
        <v>150</v>
      </c>
      <c r="K5" s="247" t="s">
        <v>149</v>
      </c>
      <c r="L5" s="49" t="s">
        <v>151</v>
      </c>
      <c r="M5" s="49" t="s">
        <v>152</v>
      </c>
      <c r="N5" s="49" t="s">
        <v>149</v>
      </c>
      <c r="O5" s="247" t="s">
        <v>154</v>
      </c>
      <c r="P5" s="49" t="s">
        <v>153</v>
      </c>
      <c r="Q5" s="140"/>
      <c r="R5" s="159"/>
      <c r="S5" s="159"/>
      <c r="T5" s="159"/>
      <c r="U5" s="159"/>
      <c r="V5" s="159"/>
      <c r="W5" s="251"/>
      <c r="X5" s="251"/>
      <c r="Y5" s="251"/>
      <c r="Z5" s="196"/>
      <c r="AA5" s="196"/>
      <c r="AB5" s="471"/>
    </row>
    <row r="6" spans="1:29">
      <c r="A6" s="415" t="s">
        <v>160</v>
      </c>
      <c r="B6" s="393" t="s">
        <v>127</v>
      </c>
      <c r="C6" s="62">
        <v>1</v>
      </c>
      <c r="D6" s="32" t="s">
        <v>1</v>
      </c>
      <c r="E6" s="32">
        <v>2</v>
      </c>
      <c r="F6" s="33">
        <v>31011</v>
      </c>
      <c r="G6" s="33">
        <v>1910</v>
      </c>
      <c r="H6" s="33">
        <v>2017</v>
      </c>
      <c r="I6" s="33">
        <v>1969</v>
      </c>
      <c r="J6" s="8">
        <f>I6-G6</f>
        <v>59</v>
      </c>
      <c r="K6" s="229">
        <v>1</v>
      </c>
      <c r="L6" s="32">
        <f>H6-I6</f>
        <v>48</v>
      </c>
      <c r="M6" s="32">
        <f>2018-I6</f>
        <v>49</v>
      </c>
      <c r="N6" s="32">
        <v>1.4</v>
      </c>
      <c r="O6" s="202">
        <f>100*N6/L6</f>
        <v>2.9166666666666665</v>
      </c>
      <c r="P6" s="61">
        <f t="shared" ref="P6:P16" si="0">N6*M6</f>
        <v>68.599999999999994</v>
      </c>
      <c r="Q6" s="384">
        <f>AVERAGE(O6:O26)</f>
        <v>2.5342115042142557</v>
      </c>
      <c r="R6" s="386">
        <f>AVERAGE(P6:P26)</f>
        <v>91.572499999999991</v>
      </c>
      <c r="S6" s="405">
        <f>AVERAGE(O6:O14)</f>
        <v>2.8084045575793577</v>
      </c>
      <c r="T6" s="406">
        <f>AVERAGE(P6:P14)</f>
        <v>101.40000000000002</v>
      </c>
      <c r="U6" s="369">
        <f>AVERAGE(O6:O14,O27:O44)</f>
        <v>3.1729519263236821</v>
      </c>
      <c r="V6" s="426">
        <f>AVERAGE(P6:P14,P27:P44)</f>
        <v>116.12692307692311</v>
      </c>
      <c r="W6" s="345">
        <f>AVERAGE(O6:O80,O92:O99)</f>
        <v>2.6668817031590621</v>
      </c>
      <c r="X6" s="443">
        <f>AVERAGE(P6:P80,P92:P99)</f>
        <v>98.289610389610388</v>
      </c>
      <c r="Y6" s="355">
        <f>AVERAGE(O6:O113)</f>
        <v>2.4349006419320158</v>
      </c>
      <c r="Z6" s="357">
        <f>AVERAGE(P6:P113)</f>
        <v>90.784313725490165</v>
      </c>
      <c r="AA6" s="343">
        <f>AVERAGE(K6:K113)</f>
        <v>-0.82608695652173914</v>
      </c>
      <c r="AB6" s="472">
        <f>AVERAGE(K6:K80,K92:K99)</f>
        <v>-0.93599999999999983</v>
      </c>
    </row>
    <row r="7" spans="1:29">
      <c r="A7" s="415"/>
      <c r="B7" s="393"/>
      <c r="C7" s="62">
        <v>2</v>
      </c>
      <c r="D7" s="63" t="s">
        <v>2</v>
      </c>
      <c r="E7" s="63">
        <v>1</v>
      </c>
      <c r="F7" s="94" t="s">
        <v>35</v>
      </c>
      <c r="G7" s="94">
        <v>1912</v>
      </c>
      <c r="H7" s="94">
        <v>2017</v>
      </c>
      <c r="I7" s="94">
        <v>1947</v>
      </c>
      <c r="J7" s="9">
        <f t="shared" ref="J7:J93" si="1">I7-G7</f>
        <v>35</v>
      </c>
      <c r="K7" s="202">
        <v>-1.4</v>
      </c>
      <c r="L7" s="63">
        <f t="shared" ref="L7:L24" si="2">H7-I7</f>
        <v>70</v>
      </c>
      <c r="M7" s="63">
        <f t="shared" ref="M7:M25" si="3">2018-I7</f>
        <v>71</v>
      </c>
      <c r="N7" s="63">
        <v>2.1</v>
      </c>
      <c r="O7" s="202">
        <f t="shared" ref="O7:O15" si="4">100*N7/L7</f>
        <v>3</v>
      </c>
      <c r="P7" s="64">
        <f t="shared" si="0"/>
        <v>149.1</v>
      </c>
      <c r="Q7" s="384"/>
      <c r="R7" s="386"/>
      <c r="S7" s="405"/>
      <c r="T7" s="406"/>
      <c r="U7" s="370"/>
      <c r="V7" s="427"/>
      <c r="W7" s="345"/>
      <c r="X7" s="443"/>
      <c r="Y7" s="356"/>
      <c r="Z7" s="358"/>
      <c r="AA7" s="344"/>
      <c r="AB7" s="472"/>
    </row>
    <row r="8" spans="1:29">
      <c r="A8" s="415"/>
      <c r="B8" s="393"/>
      <c r="C8" s="62">
        <v>3</v>
      </c>
      <c r="D8" s="63" t="s">
        <v>3</v>
      </c>
      <c r="E8" s="63">
        <v>2</v>
      </c>
      <c r="F8" s="94">
        <v>32040</v>
      </c>
      <c r="G8" s="94">
        <v>1942</v>
      </c>
      <c r="H8" s="94">
        <v>2018</v>
      </c>
      <c r="I8" s="94">
        <v>1961</v>
      </c>
      <c r="J8" s="9">
        <f t="shared" si="1"/>
        <v>19</v>
      </c>
      <c r="K8" s="202">
        <v>-0.7</v>
      </c>
      <c r="L8" s="63">
        <f t="shared" si="2"/>
        <v>57</v>
      </c>
      <c r="M8" s="63">
        <f>2018-I8</f>
        <v>57</v>
      </c>
      <c r="N8" s="63">
        <v>1.5</v>
      </c>
      <c r="O8" s="202">
        <f t="shared" si="4"/>
        <v>2.6315789473684212</v>
      </c>
      <c r="P8" s="64">
        <f t="shared" si="0"/>
        <v>85.5</v>
      </c>
      <c r="Q8" s="384"/>
      <c r="R8" s="386"/>
      <c r="S8" s="405"/>
      <c r="T8" s="406"/>
      <c r="U8" s="370"/>
      <c r="V8" s="427"/>
      <c r="W8" s="345"/>
      <c r="X8" s="443"/>
      <c r="Y8" s="356"/>
      <c r="Z8" s="358"/>
      <c r="AA8" s="344"/>
      <c r="AB8" s="472"/>
    </row>
    <row r="9" spans="1:29">
      <c r="A9" s="415"/>
      <c r="B9" s="393"/>
      <c r="C9" s="62">
        <v>4</v>
      </c>
      <c r="D9" s="63" t="s">
        <v>113</v>
      </c>
      <c r="E9" s="63">
        <v>1</v>
      </c>
      <c r="F9" s="94" t="s">
        <v>35</v>
      </c>
      <c r="G9" s="94">
        <v>1912</v>
      </c>
      <c r="H9" s="94">
        <v>1987</v>
      </c>
      <c r="I9" s="94">
        <v>1954</v>
      </c>
      <c r="J9" s="9">
        <f t="shared" si="1"/>
        <v>42</v>
      </c>
      <c r="K9" s="202">
        <f>-3.6</f>
        <v>-3.6</v>
      </c>
      <c r="L9" s="63">
        <f t="shared" si="2"/>
        <v>33</v>
      </c>
      <c r="M9" s="63">
        <f>2018-I9</f>
        <v>64</v>
      </c>
      <c r="N9" s="63">
        <v>1.5</v>
      </c>
      <c r="O9" s="202">
        <f t="shared" si="4"/>
        <v>4.5454545454545459</v>
      </c>
      <c r="P9" s="64">
        <f t="shared" si="0"/>
        <v>96</v>
      </c>
      <c r="Q9" s="384"/>
      <c r="R9" s="386"/>
      <c r="S9" s="405"/>
      <c r="T9" s="406"/>
      <c r="U9" s="370"/>
      <c r="V9" s="427"/>
      <c r="W9" s="345"/>
      <c r="X9" s="443"/>
      <c r="Y9" s="356"/>
      <c r="Z9" s="358"/>
      <c r="AA9" s="344"/>
      <c r="AB9" s="472"/>
    </row>
    <row r="10" spans="1:29">
      <c r="A10" s="415"/>
      <c r="B10" s="393"/>
      <c r="C10" s="62">
        <v>5</v>
      </c>
      <c r="D10" s="63" t="s">
        <v>4</v>
      </c>
      <c r="E10" s="63">
        <v>2</v>
      </c>
      <c r="F10" s="94">
        <v>33119</v>
      </c>
      <c r="G10" s="94">
        <v>1910</v>
      </c>
      <c r="H10" s="94">
        <v>2017</v>
      </c>
      <c r="I10" s="94">
        <v>1930</v>
      </c>
      <c r="J10" s="9">
        <f t="shared" si="1"/>
        <v>20</v>
      </c>
      <c r="K10" s="202">
        <v>1</v>
      </c>
      <c r="L10" s="63">
        <f t="shared" si="2"/>
        <v>87</v>
      </c>
      <c r="M10" s="63">
        <f t="shared" si="3"/>
        <v>88</v>
      </c>
      <c r="N10" s="95">
        <v>2</v>
      </c>
      <c r="O10" s="202">
        <f t="shared" si="4"/>
        <v>2.2988505747126435</v>
      </c>
      <c r="P10" s="64">
        <f t="shared" si="0"/>
        <v>176</v>
      </c>
      <c r="Q10" s="384"/>
      <c r="R10" s="386"/>
      <c r="S10" s="405"/>
      <c r="T10" s="406"/>
      <c r="U10" s="370"/>
      <c r="V10" s="427"/>
      <c r="W10" s="345"/>
      <c r="X10" s="443"/>
      <c r="Y10" s="356"/>
      <c r="Z10" s="358"/>
      <c r="AA10" s="344"/>
      <c r="AB10" s="472"/>
    </row>
    <row r="11" spans="1:29">
      <c r="A11" s="415"/>
      <c r="B11" s="393"/>
      <c r="C11" s="62">
        <v>6</v>
      </c>
      <c r="D11" s="63" t="s">
        <v>5</v>
      </c>
      <c r="E11" s="63">
        <v>1</v>
      </c>
      <c r="F11" s="94" t="s">
        <v>35</v>
      </c>
      <c r="G11" s="94">
        <v>1938</v>
      </c>
      <c r="H11" s="94">
        <v>2011</v>
      </c>
      <c r="I11" s="94">
        <v>1962</v>
      </c>
      <c r="J11" s="9">
        <f t="shared" si="1"/>
        <v>24</v>
      </c>
      <c r="K11" s="230">
        <v>0</v>
      </c>
      <c r="L11" s="63">
        <f t="shared" si="2"/>
        <v>49</v>
      </c>
      <c r="M11" s="63">
        <f t="shared" si="3"/>
        <v>56</v>
      </c>
      <c r="N11" s="63">
        <v>1.2</v>
      </c>
      <c r="O11" s="202">
        <f t="shared" si="4"/>
        <v>2.4489795918367347</v>
      </c>
      <c r="P11" s="64">
        <f t="shared" si="0"/>
        <v>67.2</v>
      </c>
      <c r="Q11" s="384"/>
      <c r="R11" s="386"/>
      <c r="S11" s="405"/>
      <c r="T11" s="406"/>
      <c r="U11" s="370"/>
      <c r="V11" s="427"/>
      <c r="W11" s="345"/>
      <c r="X11" s="443"/>
      <c r="Y11" s="356"/>
      <c r="Z11" s="358"/>
      <c r="AA11" s="344"/>
      <c r="AB11" s="472"/>
    </row>
    <row r="12" spans="1:29">
      <c r="A12" s="415"/>
      <c r="B12" s="393"/>
      <c r="C12" s="62">
        <v>7</v>
      </c>
      <c r="D12" s="63" t="s">
        <v>21</v>
      </c>
      <c r="E12" s="63">
        <v>3</v>
      </c>
      <c r="F12" s="94">
        <v>39128</v>
      </c>
      <c r="G12" s="94">
        <v>1910</v>
      </c>
      <c r="H12" s="94">
        <v>2017</v>
      </c>
      <c r="I12" s="94">
        <v>1955</v>
      </c>
      <c r="J12" s="9">
        <f t="shared" si="1"/>
        <v>45</v>
      </c>
      <c r="K12" s="230">
        <v>0</v>
      </c>
      <c r="L12" s="63">
        <f t="shared" si="2"/>
        <v>62</v>
      </c>
      <c r="M12" s="63">
        <f t="shared" si="3"/>
        <v>63</v>
      </c>
      <c r="N12" s="63">
        <v>1.4</v>
      </c>
      <c r="O12" s="202">
        <f t="shared" si="4"/>
        <v>2.2580645161290325</v>
      </c>
      <c r="P12" s="64">
        <f t="shared" si="0"/>
        <v>88.199999999999989</v>
      </c>
      <c r="Q12" s="384"/>
      <c r="R12" s="386"/>
      <c r="S12" s="405"/>
      <c r="T12" s="406"/>
      <c r="U12" s="370"/>
      <c r="V12" s="427"/>
      <c r="W12" s="345"/>
      <c r="X12" s="443"/>
      <c r="Y12" s="356"/>
      <c r="Z12" s="358"/>
      <c r="AA12" s="344"/>
      <c r="AB12" s="472"/>
    </row>
    <row r="13" spans="1:29">
      <c r="A13" s="415"/>
      <c r="B13" s="393"/>
      <c r="C13" s="62">
        <v>8</v>
      </c>
      <c r="D13" s="32" t="s">
        <v>117</v>
      </c>
      <c r="E13" s="32">
        <v>3</v>
      </c>
      <c r="F13" s="33">
        <v>40043</v>
      </c>
      <c r="G13" s="33">
        <v>1910</v>
      </c>
      <c r="H13" s="33">
        <v>2018</v>
      </c>
      <c r="I13" s="33">
        <v>1955</v>
      </c>
      <c r="J13" s="9">
        <f t="shared" si="1"/>
        <v>45</v>
      </c>
      <c r="K13" s="202">
        <v>-0.3</v>
      </c>
      <c r="L13" s="32">
        <f t="shared" si="2"/>
        <v>63</v>
      </c>
      <c r="M13" s="32">
        <f t="shared" si="3"/>
        <v>63</v>
      </c>
      <c r="N13" s="63">
        <v>1.6</v>
      </c>
      <c r="O13" s="202">
        <f t="shared" si="4"/>
        <v>2.5396825396825395</v>
      </c>
      <c r="P13" s="64">
        <f t="shared" si="0"/>
        <v>100.80000000000001</v>
      </c>
      <c r="Q13" s="384"/>
      <c r="R13" s="386"/>
      <c r="S13" s="405"/>
      <c r="T13" s="406"/>
      <c r="U13" s="370"/>
      <c r="V13" s="427"/>
      <c r="W13" s="345"/>
      <c r="X13" s="443"/>
      <c r="Y13" s="356"/>
      <c r="Z13" s="358"/>
      <c r="AA13" s="344"/>
      <c r="AB13" s="472"/>
    </row>
    <row r="14" spans="1:29">
      <c r="A14" s="415"/>
      <c r="B14" s="393"/>
      <c r="C14" s="62">
        <v>9</v>
      </c>
      <c r="D14" s="32" t="s">
        <v>6</v>
      </c>
      <c r="E14" s="32">
        <v>2</v>
      </c>
      <c r="F14" s="33">
        <v>40842</v>
      </c>
      <c r="G14" s="33">
        <v>1950</v>
      </c>
      <c r="H14" s="33">
        <v>2017</v>
      </c>
      <c r="I14" s="33">
        <v>1962</v>
      </c>
      <c r="J14" s="10">
        <f t="shared" si="1"/>
        <v>12</v>
      </c>
      <c r="K14" s="231">
        <v>-1.6</v>
      </c>
      <c r="L14" s="32">
        <f t="shared" si="2"/>
        <v>55</v>
      </c>
      <c r="M14" s="32">
        <f t="shared" si="3"/>
        <v>56</v>
      </c>
      <c r="N14" s="63">
        <v>1.45</v>
      </c>
      <c r="O14" s="202">
        <f>100*N14/L14</f>
        <v>2.6363636363636362</v>
      </c>
      <c r="P14" s="64">
        <f t="shared" si="0"/>
        <v>81.2</v>
      </c>
      <c r="Q14" s="384"/>
      <c r="R14" s="386"/>
      <c r="S14" s="405"/>
      <c r="T14" s="406"/>
      <c r="U14" s="370"/>
      <c r="V14" s="427"/>
      <c r="W14" s="345"/>
      <c r="X14" s="443"/>
      <c r="Y14" s="356"/>
      <c r="Z14" s="358"/>
      <c r="AA14" s="344"/>
      <c r="AB14" s="472"/>
    </row>
    <row r="15" spans="1:29">
      <c r="A15" s="415"/>
      <c r="B15" s="393"/>
      <c r="C15" s="65">
        <v>10</v>
      </c>
      <c r="D15" s="13" t="s">
        <v>25</v>
      </c>
      <c r="E15" s="13">
        <v>3</v>
      </c>
      <c r="F15" s="11">
        <v>58012</v>
      </c>
      <c r="G15" s="11">
        <v>1910</v>
      </c>
      <c r="H15" s="11">
        <v>2017</v>
      </c>
      <c r="I15" s="11">
        <v>1954</v>
      </c>
      <c r="J15" s="26">
        <f t="shared" si="1"/>
        <v>44</v>
      </c>
      <c r="K15" s="232">
        <v>0</v>
      </c>
      <c r="L15" s="23">
        <f t="shared" si="2"/>
        <v>63</v>
      </c>
      <c r="M15" s="23">
        <f t="shared" si="3"/>
        <v>64</v>
      </c>
      <c r="N15" s="23">
        <v>1.4</v>
      </c>
      <c r="O15" s="203">
        <f t="shared" si="4"/>
        <v>2.2222222222222223</v>
      </c>
      <c r="P15" s="197">
        <f t="shared" si="0"/>
        <v>89.6</v>
      </c>
      <c r="Q15" s="384"/>
      <c r="R15" s="386"/>
      <c r="S15" s="375">
        <f>AVERAGE(O15:O22)</f>
        <v>2.6301649201910218</v>
      </c>
      <c r="T15" s="373">
        <f>AVERAGE(P15:P22)</f>
        <v>85.493749999999991</v>
      </c>
      <c r="U15" s="370"/>
      <c r="V15" s="427"/>
      <c r="W15" s="345"/>
      <c r="X15" s="443"/>
      <c r="Y15" s="356"/>
      <c r="Z15" s="358"/>
      <c r="AA15" s="344"/>
      <c r="AB15" s="472"/>
    </row>
    <row r="16" spans="1:29">
      <c r="A16" s="415"/>
      <c r="B16" s="393"/>
      <c r="C16" s="65">
        <v>11</v>
      </c>
      <c r="D16" s="13" t="s">
        <v>26</v>
      </c>
      <c r="E16" s="13">
        <v>3</v>
      </c>
      <c r="F16" s="12">
        <v>60139</v>
      </c>
      <c r="G16" s="12">
        <v>1910</v>
      </c>
      <c r="H16" s="12">
        <v>2017</v>
      </c>
      <c r="I16" s="12">
        <v>1950</v>
      </c>
      <c r="J16" s="27">
        <f t="shared" si="1"/>
        <v>40</v>
      </c>
      <c r="K16" s="212">
        <v>-1.25</v>
      </c>
      <c r="L16" s="24">
        <f t="shared" si="2"/>
        <v>67</v>
      </c>
      <c r="M16" s="24">
        <f t="shared" si="3"/>
        <v>68</v>
      </c>
      <c r="N16" s="24">
        <v>2.4</v>
      </c>
      <c r="O16" s="204">
        <f t="shared" ref="O16:O25" si="5">100*N16/L16</f>
        <v>3.5820895522388061</v>
      </c>
      <c r="P16" s="198">
        <f t="shared" si="0"/>
        <v>163.19999999999999</v>
      </c>
      <c r="Q16" s="384"/>
      <c r="R16" s="386"/>
      <c r="S16" s="375"/>
      <c r="T16" s="373"/>
      <c r="U16" s="370"/>
      <c r="V16" s="427"/>
      <c r="W16" s="345"/>
      <c r="X16" s="443"/>
      <c r="Y16" s="356"/>
      <c r="Z16" s="358"/>
      <c r="AA16" s="344"/>
      <c r="AB16" s="472"/>
    </row>
    <row r="17" spans="1:28">
      <c r="A17" s="415"/>
      <c r="B17" s="393"/>
      <c r="C17" s="65">
        <v>12</v>
      </c>
      <c r="D17" s="13" t="s">
        <v>70</v>
      </c>
      <c r="E17" s="13">
        <v>1</v>
      </c>
      <c r="F17" s="12">
        <v>61078</v>
      </c>
      <c r="G17" s="12">
        <v>1951</v>
      </c>
      <c r="H17" s="12">
        <v>2018</v>
      </c>
      <c r="I17" s="12">
        <v>1973</v>
      </c>
      <c r="J17" s="27">
        <f t="shared" si="1"/>
        <v>22</v>
      </c>
      <c r="K17" s="212">
        <v>1.1000000000000001</v>
      </c>
      <c r="L17" s="24">
        <f t="shared" si="2"/>
        <v>45</v>
      </c>
      <c r="M17" s="24">
        <f t="shared" si="3"/>
        <v>45</v>
      </c>
      <c r="N17" s="13">
        <v>1.4</v>
      </c>
      <c r="O17" s="204">
        <f t="shared" si="5"/>
        <v>3.1111111111111112</v>
      </c>
      <c r="P17" s="198">
        <f t="shared" ref="P17:P20" si="6">N17*M17</f>
        <v>62.999999999999993</v>
      </c>
      <c r="Q17" s="384"/>
      <c r="R17" s="386"/>
      <c r="S17" s="375"/>
      <c r="T17" s="373"/>
      <c r="U17" s="370"/>
      <c r="V17" s="427"/>
      <c r="W17" s="345"/>
      <c r="X17" s="443"/>
      <c r="Y17" s="356"/>
      <c r="Z17" s="358"/>
      <c r="AA17" s="344"/>
      <c r="AB17" s="472"/>
    </row>
    <row r="18" spans="1:28">
      <c r="A18" s="415"/>
      <c r="B18" s="393"/>
      <c r="C18" s="65">
        <v>13</v>
      </c>
      <c r="D18" s="13" t="s">
        <v>78</v>
      </c>
      <c r="E18" s="13">
        <v>2</v>
      </c>
      <c r="F18" s="12">
        <v>67105</v>
      </c>
      <c r="G18" s="12">
        <v>1942</v>
      </c>
      <c r="H18" s="12">
        <v>2018</v>
      </c>
      <c r="I18" s="12">
        <v>1972</v>
      </c>
      <c r="J18" s="27">
        <f t="shared" si="1"/>
        <v>30</v>
      </c>
      <c r="K18" s="212">
        <v>0</v>
      </c>
      <c r="L18" s="24">
        <f t="shared" si="2"/>
        <v>46</v>
      </c>
      <c r="M18" s="24">
        <f t="shared" si="3"/>
        <v>46</v>
      </c>
      <c r="N18" s="13">
        <v>1.3</v>
      </c>
      <c r="O18" s="204">
        <f t="shared" si="5"/>
        <v>2.8260869565217392</v>
      </c>
      <c r="P18" s="198">
        <f t="shared" si="6"/>
        <v>59.800000000000004</v>
      </c>
      <c r="Q18" s="384"/>
      <c r="R18" s="386"/>
      <c r="S18" s="375"/>
      <c r="T18" s="373"/>
      <c r="U18" s="370"/>
      <c r="V18" s="427"/>
      <c r="W18" s="345"/>
      <c r="X18" s="443"/>
      <c r="Y18" s="356"/>
      <c r="Z18" s="358"/>
      <c r="AA18" s="344"/>
      <c r="AB18" s="472"/>
    </row>
    <row r="19" spans="1:28">
      <c r="A19" s="415"/>
      <c r="B19" s="393"/>
      <c r="C19" s="65">
        <v>14</v>
      </c>
      <c r="D19" s="13" t="s">
        <v>0</v>
      </c>
      <c r="E19" s="13">
        <v>3</v>
      </c>
      <c r="F19" s="12">
        <v>66062</v>
      </c>
      <c r="G19" s="12">
        <v>1910</v>
      </c>
      <c r="H19" s="12">
        <v>2017</v>
      </c>
      <c r="I19" s="12">
        <v>1950</v>
      </c>
      <c r="J19" s="27">
        <f t="shared" si="1"/>
        <v>40</v>
      </c>
      <c r="K19" s="212">
        <v>0</v>
      </c>
      <c r="L19" s="24">
        <f t="shared" si="2"/>
        <v>67</v>
      </c>
      <c r="M19" s="24">
        <f t="shared" si="3"/>
        <v>68</v>
      </c>
      <c r="N19" s="13">
        <v>1.45</v>
      </c>
      <c r="O19" s="204">
        <f t="shared" si="5"/>
        <v>2.1641791044776117</v>
      </c>
      <c r="P19" s="198">
        <f t="shared" si="6"/>
        <v>98.6</v>
      </c>
      <c r="Q19" s="384"/>
      <c r="R19" s="386"/>
      <c r="S19" s="375"/>
      <c r="T19" s="373"/>
      <c r="U19" s="370"/>
      <c r="V19" s="427"/>
      <c r="W19" s="345"/>
      <c r="X19" s="443"/>
      <c r="Y19" s="356"/>
      <c r="Z19" s="358"/>
      <c r="AA19" s="344"/>
      <c r="AB19" s="472"/>
    </row>
    <row r="20" spans="1:28">
      <c r="A20" s="415"/>
      <c r="B20" s="393"/>
      <c r="C20" s="65">
        <v>15</v>
      </c>
      <c r="D20" s="13" t="s">
        <v>34</v>
      </c>
      <c r="E20" s="13">
        <v>2</v>
      </c>
      <c r="F20" s="12">
        <v>68151</v>
      </c>
      <c r="G20" s="12">
        <v>1946</v>
      </c>
      <c r="H20" s="12">
        <v>2016</v>
      </c>
      <c r="I20" s="12">
        <v>1973</v>
      </c>
      <c r="J20" s="27">
        <f t="shared" si="1"/>
        <v>27</v>
      </c>
      <c r="K20" s="212">
        <v>0.5</v>
      </c>
      <c r="L20" s="24">
        <f t="shared" si="2"/>
        <v>43</v>
      </c>
      <c r="M20" s="24">
        <f t="shared" si="3"/>
        <v>45</v>
      </c>
      <c r="N20" s="20">
        <v>1</v>
      </c>
      <c r="O20" s="204">
        <f t="shared" si="5"/>
        <v>2.3255813953488373</v>
      </c>
      <c r="P20" s="198">
        <f t="shared" si="6"/>
        <v>45</v>
      </c>
      <c r="Q20" s="384"/>
      <c r="R20" s="386"/>
      <c r="S20" s="375"/>
      <c r="T20" s="373"/>
      <c r="U20" s="370"/>
      <c r="V20" s="427"/>
      <c r="W20" s="345"/>
      <c r="X20" s="443"/>
      <c r="Y20" s="356"/>
      <c r="Z20" s="358"/>
      <c r="AA20" s="344"/>
      <c r="AB20" s="472"/>
    </row>
    <row r="21" spans="1:28">
      <c r="A21" s="415"/>
      <c r="B21" s="393"/>
      <c r="C21" s="65">
        <v>16</v>
      </c>
      <c r="D21" s="13" t="s">
        <v>27</v>
      </c>
      <c r="E21" s="13">
        <v>3</v>
      </c>
      <c r="F21" s="12">
        <v>69018</v>
      </c>
      <c r="G21" s="12">
        <v>1910</v>
      </c>
      <c r="H21" s="12">
        <v>2017</v>
      </c>
      <c r="I21" s="12">
        <v>1969</v>
      </c>
      <c r="J21" s="27">
        <f t="shared" si="1"/>
        <v>59</v>
      </c>
      <c r="K21" s="212">
        <v>0</v>
      </c>
      <c r="L21" s="24">
        <f t="shared" si="2"/>
        <v>48</v>
      </c>
      <c r="M21" s="24">
        <f t="shared" si="3"/>
        <v>49</v>
      </c>
      <c r="N21" s="13">
        <v>1.25</v>
      </c>
      <c r="O21" s="204">
        <f t="shared" si="5"/>
        <v>2.6041666666666665</v>
      </c>
      <c r="P21" s="198">
        <f>N21*M21</f>
        <v>61.25</v>
      </c>
      <c r="Q21" s="384"/>
      <c r="R21" s="386"/>
      <c r="S21" s="375"/>
      <c r="T21" s="373"/>
      <c r="U21" s="370"/>
      <c r="V21" s="427"/>
      <c r="W21" s="345"/>
      <c r="X21" s="443"/>
      <c r="Y21" s="356"/>
      <c r="Z21" s="358"/>
      <c r="AA21" s="344"/>
      <c r="AB21" s="472"/>
    </row>
    <row r="22" spans="1:28">
      <c r="A22" s="415"/>
      <c r="B22" s="393"/>
      <c r="C22" s="65">
        <v>17</v>
      </c>
      <c r="D22" s="13" t="s">
        <v>15</v>
      </c>
      <c r="E22" s="13">
        <v>2</v>
      </c>
      <c r="F22" s="12">
        <v>84016</v>
      </c>
      <c r="G22" s="12">
        <v>1910</v>
      </c>
      <c r="H22" s="12">
        <v>2017</v>
      </c>
      <c r="I22" s="12">
        <v>1949</v>
      </c>
      <c r="J22" s="27">
        <f t="shared" si="1"/>
        <v>39</v>
      </c>
      <c r="K22" s="212">
        <v>0.8</v>
      </c>
      <c r="L22" s="24">
        <f t="shared" si="2"/>
        <v>68</v>
      </c>
      <c r="M22" s="24">
        <f t="shared" si="3"/>
        <v>69</v>
      </c>
      <c r="N22" s="13">
        <v>1.5</v>
      </c>
      <c r="O22" s="204">
        <f t="shared" si="5"/>
        <v>2.2058823529411766</v>
      </c>
      <c r="P22" s="198">
        <f>N22*M22</f>
        <v>103.5</v>
      </c>
      <c r="Q22" s="384"/>
      <c r="R22" s="386"/>
      <c r="S22" s="376"/>
      <c r="T22" s="374"/>
      <c r="U22" s="370"/>
      <c r="V22" s="427"/>
      <c r="W22" s="345"/>
      <c r="X22" s="443"/>
      <c r="Y22" s="356"/>
      <c r="Z22" s="358"/>
      <c r="AA22" s="344"/>
      <c r="AB22" s="472"/>
    </row>
    <row r="23" spans="1:28">
      <c r="A23" s="415"/>
      <c r="B23" s="393"/>
      <c r="C23" s="66">
        <v>18</v>
      </c>
      <c r="D23" s="52" t="s">
        <v>10</v>
      </c>
      <c r="E23" s="52">
        <v>2</v>
      </c>
      <c r="F23" s="53">
        <v>84145</v>
      </c>
      <c r="G23" s="53">
        <v>1939</v>
      </c>
      <c r="H23" s="53">
        <v>2017</v>
      </c>
      <c r="I23" s="53">
        <v>1949</v>
      </c>
      <c r="J23" s="54">
        <f t="shared" si="1"/>
        <v>10</v>
      </c>
      <c r="K23" s="205">
        <v>-5</v>
      </c>
      <c r="L23" s="55">
        <f t="shared" si="2"/>
        <v>68</v>
      </c>
      <c r="M23" s="55">
        <f t="shared" si="3"/>
        <v>69</v>
      </c>
      <c r="N23" s="55">
        <v>1.4</v>
      </c>
      <c r="O23" s="205">
        <f t="shared" si="5"/>
        <v>2.0588235294117645</v>
      </c>
      <c r="P23" s="56">
        <f>N23*M23</f>
        <v>96.6</v>
      </c>
      <c r="Q23" s="384"/>
      <c r="R23" s="387"/>
      <c r="S23" s="390">
        <f>AVERAGE(O45:O59,O15:O22)</f>
        <v>2.8457575302379041</v>
      </c>
      <c r="T23" s="381">
        <f>AVERAGE(P45:P59,P15:P22)</f>
        <v>91.521428571428558</v>
      </c>
      <c r="U23" s="371"/>
      <c r="V23" s="427"/>
      <c r="W23" s="345"/>
      <c r="X23" s="443"/>
      <c r="Y23" s="356"/>
      <c r="Z23" s="358"/>
      <c r="AA23" s="344"/>
      <c r="AB23" s="472"/>
    </row>
    <row r="24" spans="1:28">
      <c r="A24" s="415"/>
      <c r="B24" s="393"/>
      <c r="C24" s="67">
        <v>19</v>
      </c>
      <c r="D24" s="19" t="s">
        <v>28</v>
      </c>
      <c r="E24" s="19">
        <v>3</v>
      </c>
      <c r="F24" s="16">
        <v>92045</v>
      </c>
      <c r="G24" s="16">
        <v>1910</v>
      </c>
      <c r="H24" s="16">
        <v>2017</v>
      </c>
      <c r="I24" s="16">
        <v>1950</v>
      </c>
      <c r="J24" s="30">
        <f t="shared" si="1"/>
        <v>40</v>
      </c>
      <c r="K24" s="233">
        <v>0.6</v>
      </c>
      <c r="L24" s="31">
        <f t="shared" si="2"/>
        <v>67</v>
      </c>
      <c r="M24" s="31">
        <f t="shared" si="3"/>
        <v>68</v>
      </c>
      <c r="N24" s="17">
        <v>1.2</v>
      </c>
      <c r="O24" s="206">
        <f t="shared" si="5"/>
        <v>1.791044776119403</v>
      </c>
      <c r="P24" s="199">
        <f>N24*M24</f>
        <v>81.599999999999994</v>
      </c>
      <c r="Q24" s="384"/>
      <c r="R24" s="387"/>
      <c r="S24" s="391"/>
      <c r="T24" s="382"/>
      <c r="U24" s="371"/>
      <c r="V24" s="427"/>
      <c r="W24" s="345"/>
      <c r="X24" s="443"/>
      <c r="Y24" s="356"/>
      <c r="Z24" s="358"/>
      <c r="AA24" s="344"/>
      <c r="AB24" s="472"/>
    </row>
    <row r="25" spans="1:28">
      <c r="A25" s="415"/>
      <c r="B25" s="393"/>
      <c r="C25" s="67">
        <v>20</v>
      </c>
      <c r="D25" s="19" t="s">
        <v>24</v>
      </c>
      <c r="E25" s="19">
        <v>3</v>
      </c>
      <c r="F25" s="18">
        <v>94029</v>
      </c>
      <c r="G25" s="18">
        <v>1918</v>
      </c>
      <c r="H25" s="18">
        <v>2017</v>
      </c>
      <c r="I25" s="18">
        <v>1955</v>
      </c>
      <c r="J25" s="29">
        <f t="shared" si="1"/>
        <v>37</v>
      </c>
      <c r="K25" s="207">
        <v>-1.4</v>
      </c>
      <c r="L25" s="19">
        <f>H25-I25</f>
        <v>62</v>
      </c>
      <c r="M25" s="19">
        <f t="shared" si="3"/>
        <v>63</v>
      </c>
      <c r="N25" s="19">
        <v>0.9</v>
      </c>
      <c r="O25" s="207">
        <f t="shared" si="5"/>
        <v>1.4516129032258065</v>
      </c>
      <c r="P25" s="136">
        <f>N25*M25</f>
        <v>56.7</v>
      </c>
      <c r="Q25" s="384"/>
      <c r="R25" s="387"/>
      <c r="S25" s="391"/>
      <c r="T25" s="382"/>
      <c r="U25" s="371"/>
      <c r="V25" s="427"/>
      <c r="W25" s="345"/>
      <c r="X25" s="443"/>
      <c r="Y25" s="356"/>
      <c r="Z25" s="358"/>
      <c r="AA25" s="344"/>
      <c r="AB25" s="472"/>
    </row>
    <row r="26" spans="1:28" ht="13" thickBot="1">
      <c r="A26" s="416"/>
      <c r="B26" s="393"/>
      <c r="C26" s="67">
        <v>21</v>
      </c>
      <c r="D26" s="19" t="s">
        <v>69</v>
      </c>
      <c r="E26" s="19">
        <v>0</v>
      </c>
      <c r="F26" s="18">
        <v>94220</v>
      </c>
      <c r="G26" s="18">
        <v>1955</v>
      </c>
      <c r="H26" s="18">
        <v>2018</v>
      </c>
      <c r="I26" s="18" t="s">
        <v>62</v>
      </c>
      <c r="J26" s="41" t="s">
        <v>62</v>
      </c>
      <c r="K26" s="208" t="s">
        <v>62</v>
      </c>
      <c r="L26" s="40" t="s">
        <v>62</v>
      </c>
      <c r="M26" s="40" t="s">
        <v>62</v>
      </c>
      <c r="N26" s="43">
        <v>1</v>
      </c>
      <c r="O26" s="208">
        <v>1.6</v>
      </c>
      <c r="P26" s="200" t="s">
        <v>62</v>
      </c>
      <c r="Q26" s="385"/>
      <c r="R26" s="388"/>
      <c r="S26" s="391"/>
      <c r="T26" s="382"/>
      <c r="U26" s="371"/>
      <c r="V26" s="427"/>
      <c r="W26" s="345"/>
      <c r="X26" s="443"/>
      <c r="Y26" s="356"/>
      <c r="Z26" s="358"/>
      <c r="AA26" s="344"/>
      <c r="AB26" s="472"/>
    </row>
    <row r="27" spans="1:28" ht="12" customHeight="1">
      <c r="A27" s="352" t="s">
        <v>163</v>
      </c>
      <c r="B27" s="394" t="s">
        <v>123</v>
      </c>
      <c r="C27" s="74">
        <v>22</v>
      </c>
      <c r="D27" s="75" t="s">
        <v>32</v>
      </c>
      <c r="E27" s="75">
        <v>2</v>
      </c>
      <c r="F27" s="76">
        <v>27058</v>
      </c>
      <c r="G27" s="76">
        <v>1951</v>
      </c>
      <c r="H27" s="76">
        <v>2017</v>
      </c>
      <c r="I27" s="76">
        <v>1982</v>
      </c>
      <c r="J27" s="77">
        <f t="shared" si="1"/>
        <v>31</v>
      </c>
      <c r="K27" s="234">
        <v>0</v>
      </c>
      <c r="L27" s="75">
        <f t="shared" ref="L27:L37" si="7">H27-I27</f>
        <v>35</v>
      </c>
      <c r="M27" s="75">
        <f t="shared" ref="M27" si="8">2018-I27</f>
        <v>36</v>
      </c>
      <c r="N27" s="75">
        <v>0.6</v>
      </c>
      <c r="O27" s="209">
        <f t="shared" ref="O27:O37" si="9">100*N27/L27</f>
        <v>1.7142857142857142</v>
      </c>
      <c r="P27" s="78">
        <f t="shared" ref="P27:P37" si="10">N27*M27</f>
        <v>21.599999999999998</v>
      </c>
      <c r="Q27" s="429">
        <f>AVERAGE(O27:O44)</f>
        <v>3.3552256106958445</v>
      </c>
      <c r="R27" s="431">
        <f>AVERAGE(P27:P44)</f>
        <v>123.92352941176472</v>
      </c>
      <c r="S27" s="391"/>
      <c r="T27" s="382"/>
      <c r="U27" s="371"/>
      <c r="V27" s="427"/>
      <c r="W27" s="345"/>
      <c r="X27" s="443"/>
      <c r="Y27" s="356"/>
      <c r="Z27" s="358"/>
      <c r="AA27" s="344"/>
      <c r="AB27" s="472"/>
    </row>
    <row r="28" spans="1:28">
      <c r="A28" s="353"/>
      <c r="B28" s="395"/>
      <c r="C28" s="62">
        <v>23</v>
      </c>
      <c r="D28" s="32" t="s">
        <v>76</v>
      </c>
      <c r="E28" s="32">
        <v>2</v>
      </c>
      <c r="F28" s="33">
        <v>28004</v>
      </c>
      <c r="G28" s="33">
        <v>1910</v>
      </c>
      <c r="H28" s="33">
        <v>2018</v>
      </c>
      <c r="I28" s="33">
        <v>1951</v>
      </c>
      <c r="J28" s="34">
        <f t="shared" si="1"/>
        <v>41</v>
      </c>
      <c r="K28" s="202">
        <v>-0.5</v>
      </c>
      <c r="L28" s="32">
        <f t="shared" si="7"/>
        <v>67</v>
      </c>
      <c r="M28" s="32">
        <f t="shared" ref="M28" si="11">2018-I28</f>
        <v>67</v>
      </c>
      <c r="N28" s="32">
        <v>2.2999999999999998</v>
      </c>
      <c r="O28" s="202">
        <f t="shared" si="9"/>
        <v>3.4328358208955221</v>
      </c>
      <c r="P28" s="61">
        <f t="shared" si="10"/>
        <v>154.1</v>
      </c>
      <c r="Q28" s="430"/>
      <c r="R28" s="432"/>
      <c r="S28" s="391"/>
      <c r="T28" s="382"/>
      <c r="U28" s="371"/>
      <c r="V28" s="427"/>
      <c r="W28" s="345"/>
      <c r="X28" s="443"/>
      <c r="Y28" s="356"/>
      <c r="Z28" s="358"/>
      <c r="AA28" s="344"/>
      <c r="AB28" s="472"/>
    </row>
    <row r="29" spans="1:28">
      <c r="A29" s="353"/>
      <c r="B29" s="395"/>
      <c r="C29" s="62">
        <v>24</v>
      </c>
      <c r="D29" s="32" t="s">
        <v>74</v>
      </c>
      <c r="E29" s="32">
        <v>2</v>
      </c>
      <c r="F29" s="33">
        <v>29077</v>
      </c>
      <c r="G29" s="33">
        <v>1910</v>
      </c>
      <c r="H29" s="33">
        <v>2018</v>
      </c>
      <c r="I29" s="33">
        <v>1954</v>
      </c>
      <c r="J29" s="34">
        <f t="shared" si="1"/>
        <v>44</v>
      </c>
      <c r="K29" s="202">
        <v>-2.7</v>
      </c>
      <c r="L29" s="32">
        <f t="shared" si="7"/>
        <v>64</v>
      </c>
      <c r="M29" s="32">
        <f t="shared" ref="M29" si="12">2018-I29</f>
        <v>64</v>
      </c>
      <c r="N29" s="32">
        <v>2.2999999999999998</v>
      </c>
      <c r="O29" s="202">
        <f t="shared" si="9"/>
        <v>3.5937499999999996</v>
      </c>
      <c r="P29" s="61">
        <f t="shared" si="10"/>
        <v>147.19999999999999</v>
      </c>
      <c r="Q29" s="430"/>
      <c r="R29" s="432"/>
      <c r="S29" s="391"/>
      <c r="T29" s="382"/>
      <c r="U29" s="371"/>
      <c r="V29" s="427"/>
      <c r="W29" s="345"/>
      <c r="X29" s="443"/>
      <c r="Y29" s="356"/>
      <c r="Z29" s="358"/>
      <c r="AA29" s="344"/>
      <c r="AB29" s="472"/>
    </row>
    <row r="30" spans="1:28">
      <c r="A30" s="353"/>
      <c r="B30" s="395"/>
      <c r="C30" s="62">
        <v>25</v>
      </c>
      <c r="D30" s="32" t="s">
        <v>75</v>
      </c>
      <c r="E30" s="32">
        <v>3</v>
      </c>
      <c r="F30" s="33">
        <v>29063</v>
      </c>
      <c r="G30" s="33">
        <v>1910</v>
      </c>
      <c r="H30" s="33">
        <v>2018</v>
      </c>
      <c r="I30" s="33">
        <v>1953</v>
      </c>
      <c r="J30" s="34">
        <f t="shared" si="1"/>
        <v>43</v>
      </c>
      <c r="K30" s="202">
        <v>-2.1</v>
      </c>
      <c r="L30" s="32">
        <f t="shared" si="7"/>
        <v>65</v>
      </c>
      <c r="M30" s="32">
        <f t="shared" ref="M30" si="13">2018-I30</f>
        <v>65</v>
      </c>
      <c r="N30" s="32">
        <v>1.7</v>
      </c>
      <c r="O30" s="202">
        <f t="shared" si="9"/>
        <v>2.6153846153846154</v>
      </c>
      <c r="P30" s="61">
        <f t="shared" si="10"/>
        <v>110.5</v>
      </c>
      <c r="Q30" s="430"/>
      <c r="R30" s="432"/>
      <c r="S30" s="391"/>
      <c r="T30" s="382"/>
      <c r="U30" s="371"/>
      <c r="V30" s="427"/>
      <c r="W30" s="345"/>
      <c r="X30" s="443"/>
      <c r="Y30" s="356"/>
      <c r="Z30" s="358"/>
      <c r="AA30" s="344"/>
      <c r="AB30" s="472"/>
    </row>
    <row r="31" spans="1:28">
      <c r="A31" s="353"/>
      <c r="B31" s="395"/>
      <c r="C31" s="62">
        <v>26</v>
      </c>
      <c r="D31" s="32" t="s">
        <v>7</v>
      </c>
      <c r="E31" s="32">
        <v>2</v>
      </c>
      <c r="F31" s="33">
        <v>30124</v>
      </c>
      <c r="G31" s="33">
        <v>1910</v>
      </c>
      <c r="H31" s="33">
        <v>2018</v>
      </c>
      <c r="I31" s="33">
        <v>1964</v>
      </c>
      <c r="J31" s="34">
        <f t="shared" si="1"/>
        <v>54</v>
      </c>
      <c r="K31" s="202">
        <v>-1.5</v>
      </c>
      <c r="L31" s="32">
        <f t="shared" si="7"/>
        <v>54</v>
      </c>
      <c r="M31" s="32">
        <f t="shared" ref="M31" si="14">2018-I31</f>
        <v>54</v>
      </c>
      <c r="N31" s="32">
        <v>1.75</v>
      </c>
      <c r="O31" s="202">
        <f t="shared" si="9"/>
        <v>3.2407407407407409</v>
      </c>
      <c r="P31" s="61">
        <f t="shared" si="10"/>
        <v>94.5</v>
      </c>
      <c r="Q31" s="430"/>
      <c r="R31" s="432"/>
      <c r="S31" s="391"/>
      <c r="T31" s="382"/>
      <c r="U31" s="371"/>
      <c r="V31" s="427"/>
      <c r="W31" s="345"/>
      <c r="X31" s="443"/>
      <c r="Y31" s="356"/>
      <c r="Z31" s="358"/>
      <c r="AA31" s="344"/>
      <c r="AB31" s="472"/>
    </row>
    <row r="32" spans="1:28">
      <c r="A32" s="353"/>
      <c r="B32" s="395"/>
      <c r="C32" s="62">
        <v>27</v>
      </c>
      <c r="D32" s="32" t="s">
        <v>79</v>
      </c>
      <c r="E32" s="32">
        <v>2</v>
      </c>
      <c r="F32" s="33">
        <v>37010</v>
      </c>
      <c r="G32" s="33">
        <v>1940</v>
      </c>
      <c r="H32" s="33">
        <v>2018</v>
      </c>
      <c r="I32" s="33">
        <v>1954</v>
      </c>
      <c r="J32" s="34">
        <f t="shared" si="1"/>
        <v>14</v>
      </c>
      <c r="K32" s="202">
        <v>-8.6</v>
      </c>
      <c r="L32" s="32">
        <f t="shared" si="7"/>
        <v>64</v>
      </c>
      <c r="M32" s="32">
        <f t="shared" ref="M32" si="15">2018-I32</f>
        <v>64</v>
      </c>
      <c r="N32" s="32">
        <v>2.8</v>
      </c>
      <c r="O32" s="202">
        <f t="shared" si="9"/>
        <v>4.375</v>
      </c>
      <c r="P32" s="61">
        <f t="shared" si="10"/>
        <v>179.2</v>
      </c>
      <c r="Q32" s="430"/>
      <c r="R32" s="432"/>
      <c r="S32" s="391"/>
      <c r="T32" s="382"/>
      <c r="U32" s="371"/>
      <c r="V32" s="427"/>
      <c r="W32" s="345"/>
      <c r="X32" s="443"/>
      <c r="Y32" s="356"/>
      <c r="Z32" s="358"/>
      <c r="AA32" s="344"/>
      <c r="AB32" s="472"/>
    </row>
    <row r="33" spans="1:28">
      <c r="A33" s="353"/>
      <c r="B33" s="395"/>
      <c r="C33" s="62">
        <v>28</v>
      </c>
      <c r="D33" s="32" t="s">
        <v>78</v>
      </c>
      <c r="E33" s="32">
        <v>3</v>
      </c>
      <c r="F33" s="33">
        <v>30045</v>
      </c>
      <c r="G33" s="33">
        <v>1910</v>
      </c>
      <c r="H33" s="33">
        <v>2018</v>
      </c>
      <c r="I33" s="33">
        <v>1958</v>
      </c>
      <c r="J33" s="34">
        <f t="shared" si="1"/>
        <v>48</v>
      </c>
      <c r="K33" s="202">
        <v>0.6</v>
      </c>
      <c r="L33" s="32">
        <f t="shared" si="7"/>
        <v>60</v>
      </c>
      <c r="M33" s="32">
        <f t="shared" ref="M33" si="16">2018-I33</f>
        <v>60</v>
      </c>
      <c r="N33" s="32">
        <v>2.2999999999999998</v>
      </c>
      <c r="O33" s="202">
        <f t="shared" si="9"/>
        <v>3.833333333333333</v>
      </c>
      <c r="P33" s="61">
        <f t="shared" si="10"/>
        <v>138</v>
      </c>
      <c r="Q33" s="430"/>
      <c r="R33" s="432"/>
      <c r="S33" s="391"/>
      <c r="T33" s="382"/>
      <c r="U33" s="371"/>
      <c r="V33" s="427"/>
      <c r="W33" s="345"/>
      <c r="X33" s="443"/>
      <c r="Y33" s="356"/>
      <c r="Z33" s="358"/>
      <c r="AA33" s="344"/>
      <c r="AB33" s="472"/>
    </row>
    <row r="34" spans="1:28">
      <c r="A34" s="353"/>
      <c r="B34" s="395"/>
      <c r="C34" s="62">
        <v>29</v>
      </c>
      <c r="D34" s="32" t="s">
        <v>77</v>
      </c>
      <c r="E34" s="32">
        <v>2</v>
      </c>
      <c r="F34" s="33">
        <v>34084</v>
      </c>
      <c r="G34" s="33">
        <v>1910</v>
      </c>
      <c r="H34" s="33">
        <v>2018</v>
      </c>
      <c r="I34" s="33">
        <v>1961</v>
      </c>
      <c r="J34" s="34">
        <f t="shared" si="1"/>
        <v>51</v>
      </c>
      <c r="K34" s="202">
        <v>0.6</v>
      </c>
      <c r="L34" s="32">
        <f t="shared" si="7"/>
        <v>57</v>
      </c>
      <c r="M34" s="32">
        <f t="shared" ref="M34" si="17">2018-I34</f>
        <v>57</v>
      </c>
      <c r="N34" s="32">
        <v>1.3</v>
      </c>
      <c r="O34" s="202">
        <f t="shared" si="9"/>
        <v>2.2807017543859649</v>
      </c>
      <c r="P34" s="61">
        <f t="shared" si="10"/>
        <v>74.100000000000009</v>
      </c>
      <c r="Q34" s="430"/>
      <c r="R34" s="432"/>
      <c r="S34" s="391"/>
      <c r="T34" s="382"/>
      <c r="U34" s="371"/>
      <c r="V34" s="427"/>
      <c r="W34" s="345"/>
      <c r="X34" s="443"/>
      <c r="Y34" s="356"/>
      <c r="Z34" s="358"/>
      <c r="AA34" s="344"/>
      <c r="AB34" s="472"/>
    </row>
    <row r="35" spans="1:28">
      <c r="A35" s="353"/>
      <c r="B35" s="395"/>
      <c r="C35" s="62">
        <v>30</v>
      </c>
      <c r="D35" s="32" t="s">
        <v>80</v>
      </c>
      <c r="E35" s="32">
        <v>3</v>
      </c>
      <c r="F35" s="33">
        <v>38003</v>
      </c>
      <c r="G35" s="33">
        <v>1910</v>
      </c>
      <c r="H35" s="33">
        <v>2018</v>
      </c>
      <c r="I35" s="33">
        <v>1954</v>
      </c>
      <c r="J35" s="34">
        <f t="shared" si="1"/>
        <v>44</v>
      </c>
      <c r="K35" s="202">
        <v>-0.9</v>
      </c>
      <c r="L35" s="32">
        <f t="shared" si="7"/>
        <v>64</v>
      </c>
      <c r="M35" s="32">
        <f t="shared" ref="M35" si="18">2018-I35</f>
        <v>64</v>
      </c>
      <c r="N35" s="32">
        <v>2.6</v>
      </c>
      <c r="O35" s="202">
        <f t="shared" si="9"/>
        <v>4.0625</v>
      </c>
      <c r="P35" s="61">
        <f t="shared" si="10"/>
        <v>166.4</v>
      </c>
      <c r="Q35" s="430"/>
      <c r="R35" s="432"/>
      <c r="S35" s="391"/>
      <c r="T35" s="382"/>
      <c r="U35" s="371"/>
      <c r="V35" s="427"/>
      <c r="W35" s="345"/>
      <c r="X35" s="443"/>
      <c r="Y35" s="356"/>
      <c r="Z35" s="358"/>
      <c r="AA35" s="344"/>
      <c r="AB35" s="472"/>
    </row>
    <row r="36" spans="1:28">
      <c r="A36" s="353"/>
      <c r="B36" s="395"/>
      <c r="C36" s="62">
        <v>31</v>
      </c>
      <c r="D36" s="32" t="s">
        <v>81</v>
      </c>
      <c r="E36" s="32">
        <v>3</v>
      </c>
      <c r="F36" s="33">
        <v>36031</v>
      </c>
      <c r="G36" s="33">
        <v>1910</v>
      </c>
      <c r="H36" s="33">
        <v>2017</v>
      </c>
      <c r="I36" s="33">
        <v>1962</v>
      </c>
      <c r="J36" s="34">
        <f t="shared" si="1"/>
        <v>52</v>
      </c>
      <c r="K36" s="202">
        <v>-1.6</v>
      </c>
      <c r="L36" s="32">
        <f t="shared" si="7"/>
        <v>55</v>
      </c>
      <c r="M36" s="32">
        <f t="shared" ref="M36" si="19">2018-I36</f>
        <v>56</v>
      </c>
      <c r="N36" s="32">
        <v>2.9</v>
      </c>
      <c r="O36" s="202">
        <f t="shared" si="9"/>
        <v>5.2727272727272725</v>
      </c>
      <c r="P36" s="61">
        <f t="shared" si="10"/>
        <v>162.4</v>
      </c>
      <c r="Q36" s="430"/>
      <c r="R36" s="432"/>
      <c r="S36" s="391"/>
      <c r="T36" s="382"/>
      <c r="U36" s="371"/>
      <c r="V36" s="427"/>
      <c r="W36" s="345"/>
      <c r="X36" s="443"/>
      <c r="Y36" s="356"/>
      <c r="Z36" s="358"/>
      <c r="AA36" s="344"/>
      <c r="AB36" s="472"/>
    </row>
    <row r="37" spans="1:28">
      <c r="A37" s="353"/>
      <c r="B37" s="395"/>
      <c r="C37" s="62">
        <v>32</v>
      </c>
      <c r="D37" s="32" t="s">
        <v>31</v>
      </c>
      <c r="E37" s="32">
        <v>3</v>
      </c>
      <c r="F37" s="33">
        <v>39083</v>
      </c>
      <c r="G37" s="33">
        <v>1940</v>
      </c>
      <c r="H37" s="33">
        <v>2017</v>
      </c>
      <c r="I37" s="33">
        <v>1964</v>
      </c>
      <c r="J37" s="34">
        <f t="shared" si="1"/>
        <v>24</v>
      </c>
      <c r="K37" s="202">
        <v>0</v>
      </c>
      <c r="L37" s="32">
        <f t="shared" si="7"/>
        <v>53</v>
      </c>
      <c r="M37" s="32">
        <f t="shared" ref="M37" si="20">2018-I37</f>
        <v>54</v>
      </c>
      <c r="N37" s="32">
        <v>2.1</v>
      </c>
      <c r="O37" s="202">
        <f t="shared" si="9"/>
        <v>3.9622641509433962</v>
      </c>
      <c r="P37" s="61">
        <f t="shared" si="10"/>
        <v>113.4</v>
      </c>
      <c r="Q37" s="430"/>
      <c r="R37" s="432"/>
      <c r="S37" s="391"/>
      <c r="T37" s="382"/>
      <c r="U37" s="371"/>
      <c r="V37" s="427"/>
      <c r="W37" s="345"/>
      <c r="X37" s="443"/>
      <c r="Y37" s="356"/>
      <c r="Z37" s="358"/>
      <c r="AA37" s="344"/>
      <c r="AB37" s="472"/>
    </row>
    <row r="38" spans="1:28">
      <c r="A38" s="353"/>
      <c r="B38" s="395"/>
      <c r="C38" s="62">
        <v>33</v>
      </c>
      <c r="D38" s="32" t="s">
        <v>82</v>
      </c>
      <c r="E38" s="32">
        <v>0</v>
      </c>
      <c r="F38" s="33">
        <v>38026</v>
      </c>
      <c r="G38" s="33">
        <v>1955</v>
      </c>
      <c r="H38" s="33">
        <v>2018</v>
      </c>
      <c r="I38" s="33" t="s">
        <v>62</v>
      </c>
      <c r="J38" s="35" t="s">
        <v>62</v>
      </c>
      <c r="K38" s="210" t="s">
        <v>62</v>
      </c>
      <c r="L38" s="42" t="s">
        <v>62</v>
      </c>
      <c r="M38" s="42" t="s">
        <v>62</v>
      </c>
      <c r="N38" s="42">
        <v>1.6</v>
      </c>
      <c r="O38" s="210">
        <v>2.5</v>
      </c>
      <c r="P38" s="134" t="s">
        <v>62</v>
      </c>
      <c r="Q38" s="430"/>
      <c r="R38" s="432"/>
      <c r="S38" s="391"/>
      <c r="T38" s="382"/>
      <c r="U38" s="371"/>
      <c r="V38" s="427"/>
      <c r="W38" s="345"/>
      <c r="X38" s="443"/>
      <c r="Y38" s="356"/>
      <c r="Z38" s="358"/>
      <c r="AA38" s="344"/>
      <c r="AB38" s="472"/>
    </row>
    <row r="39" spans="1:28">
      <c r="A39" s="353"/>
      <c r="B39" s="395"/>
      <c r="C39" s="62">
        <v>34</v>
      </c>
      <c r="D39" s="32" t="s">
        <v>84</v>
      </c>
      <c r="E39" s="32">
        <v>3</v>
      </c>
      <c r="F39" s="33">
        <v>44021</v>
      </c>
      <c r="G39" s="33">
        <v>1910</v>
      </c>
      <c r="H39" s="33">
        <v>2018</v>
      </c>
      <c r="I39" s="33">
        <v>1954</v>
      </c>
      <c r="J39" s="34">
        <f t="shared" si="1"/>
        <v>44</v>
      </c>
      <c r="K39" s="202">
        <v>0</v>
      </c>
      <c r="L39" s="32">
        <f t="shared" ref="L39:L52" si="21">H39-I39</f>
        <v>64</v>
      </c>
      <c r="M39" s="32">
        <f t="shared" ref="M39" si="22">2018-I39</f>
        <v>64</v>
      </c>
      <c r="N39" s="32">
        <v>2.6</v>
      </c>
      <c r="O39" s="202">
        <f t="shared" ref="O39:O52" si="23">100*N39/L39</f>
        <v>4.0625</v>
      </c>
      <c r="P39" s="61">
        <f t="shared" ref="P39:P52" si="24">N39*M39</f>
        <v>166.4</v>
      </c>
      <c r="Q39" s="430"/>
      <c r="R39" s="432"/>
      <c r="S39" s="391"/>
      <c r="T39" s="382"/>
      <c r="U39" s="371"/>
      <c r="V39" s="427"/>
      <c r="W39" s="345"/>
      <c r="X39" s="443"/>
      <c r="Y39" s="356"/>
      <c r="Z39" s="358"/>
      <c r="AA39" s="344"/>
      <c r="AB39" s="472"/>
    </row>
    <row r="40" spans="1:28">
      <c r="A40" s="353"/>
      <c r="B40" s="395"/>
      <c r="C40" s="62">
        <v>35</v>
      </c>
      <c r="D40" s="32" t="s">
        <v>22</v>
      </c>
      <c r="E40" s="32">
        <v>3</v>
      </c>
      <c r="F40" s="33">
        <v>39066</v>
      </c>
      <c r="G40" s="33">
        <v>1910</v>
      </c>
      <c r="H40" s="33">
        <v>2018</v>
      </c>
      <c r="I40" s="33">
        <v>1954</v>
      </c>
      <c r="J40" s="34">
        <f t="shared" si="1"/>
        <v>44</v>
      </c>
      <c r="K40" s="202">
        <v>-0.7</v>
      </c>
      <c r="L40" s="32">
        <f t="shared" si="21"/>
        <v>64</v>
      </c>
      <c r="M40" s="32">
        <f t="shared" ref="M40" si="25">2018-I40</f>
        <v>64</v>
      </c>
      <c r="N40" s="32">
        <v>1.6</v>
      </c>
      <c r="O40" s="202">
        <f t="shared" si="23"/>
        <v>2.5</v>
      </c>
      <c r="P40" s="61">
        <f t="shared" si="24"/>
        <v>102.4</v>
      </c>
      <c r="Q40" s="430"/>
      <c r="R40" s="432"/>
      <c r="S40" s="391"/>
      <c r="T40" s="382"/>
      <c r="U40" s="371"/>
      <c r="V40" s="427"/>
      <c r="W40" s="345"/>
      <c r="X40" s="443"/>
      <c r="Y40" s="356"/>
      <c r="Z40" s="358"/>
      <c r="AA40" s="344"/>
      <c r="AB40" s="472"/>
    </row>
    <row r="41" spans="1:28">
      <c r="A41" s="353"/>
      <c r="B41" s="395"/>
      <c r="C41" s="62">
        <v>36</v>
      </c>
      <c r="D41" s="32" t="s">
        <v>86</v>
      </c>
      <c r="E41" s="32">
        <v>3</v>
      </c>
      <c r="F41" s="33">
        <v>42112</v>
      </c>
      <c r="G41" s="33">
        <v>1910</v>
      </c>
      <c r="H41" s="33">
        <v>2018</v>
      </c>
      <c r="I41" s="33">
        <v>1952</v>
      </c>
      <c r="J41" s="34">
        <f t="shared" si="1"/>
        <v>42</v>
      </c>
      <c r="K41" s="202">
        <v>0</v>
      </c>
      <c r="L41" s="32">
        <f t="shared" si="21"/>
        <v>66</v>
      </c>
      <c r="M41" s="32">
        <f t="shared" ref="M41" si="26">2018-I41</f>
        <v>66</v>
      </c>
      <c r="N41" s="32">
        <v>2.1</v>
      </c>
      <c r="O41" s="202">
        <f t="shared" si="23"/>
        <v>3.1818181818181817</v>
      </c>
      <c r="P41" s="61">
        <f t="shared" si="24"/>
        <v>138.6</v>
      </c>
      <c r="Q41" s="430"/>
      <c r="R41" s="432"/>
      <c r="S41" s="391"/>
      <c r="T41" s="382"/>
      <c r="U41" s="371"/>
      <c r="V41" s="427"/>
      <c r="W41" s="345"/>
      <c r="X41" s="443"/>
      <c r="Y41" s="356"/>
      <c r="Z41" s="358"/>
      <c r="AA41" s="344"/>
      <c r="AB41" s="472"/>
    </row>
    <row r="42" spans="1:28">
      <c r="A42" s="353"/>
      <c r="B42" s="395"/>
      <c r="C42" s="62">
        <v>37</v>
      </c>
      <c r="D42" s="32" t="s">
        <v>83</v>
      </c>
      <c r="E42" s="32">
        <v>1</v>
      </c>
      <c r="F42" s="33">
        <v>45025</v>
      </c>
      <c r="G42" s="33">
        <v>1957</v>
      </c>
      <c r="H42" s="33">
        <v>2018</v>
      </c>
      <c r="I42" s="33">
        <v>1964</v>
      </c>
      <c r="J42" s="34">
        <f t="shared" si="1"/>
        <v>7</v>
      </c>
      <c r="K42" s="202">
        <v>-7.1</v>
      </c>
      <c r="L42" s="32">
        <f t="shared" si="21"/>
        <v>54</v>
      </c>
      <c r="M42" s="32">
        <f t="shared" ref="M42" si="27">2018-I42</f>
        <v>54</v>
      </c>
      <c r="N42" s="32">
        <v>1.6</v>
      </c>
      <c r="O42" s="202">
        <f t="shared" si="23"/>
        <v>2.9629629629629628</v>
      </c>
      <c r="P42" s="61">
        <f t="shared" si="24"/>
        <v>86.4</v>
      </c>
      <c r="Q42" s="430"/>
      <c r="R42" s="432"/>
      <c r="S42" s="391"/>
      <c r="T42" s="382"/>
      <c r="U42" s="371"/>
      <c r="V42" s="427"/>
      <c r="W42" s="345"/>
      <c r="X42" s="443"/>
      <c r="Y42" s="356"/>
      <c r="Z42" s="358"/>
      <c r="AA42" s="344"/>
      <c r="AB42" s="472"/>
    </row>
    <row r="43" spans="1:28">
      <c r="A43" s="353"/>
      <c r="B43" s="395"/>
      <c r="C43" s="62">
        <v>38</v>
      </c>
      <c r="D43" s="32" t="s">
        <v>85</v>
      </c>
      <c r="E43" s="32">
        <v>3</v>
      </c>
      <c r="F43" s="33">
        <v>43109</v>
      </c>
      <c r="G43" s="33">
        <v>1914</v>
      </c>
      <c r="H43" s="33">
        <v>2018</v>
      </c>
      <c r="I43" s="33">
        <v>1963</v>
      </c>
      <c r="J43" s="34">
        <f t="shared" si="1"/>
        <v>49</v>
      </c>
      <c r="K43" s="202">
        <v>-1.4</v>
      </c>
      <c r="L43" s="32">
        <f t="shared" si="21"/>
        <v>55</v>
      </c>
      <c r="M43" s="32">
        <f t="shared" ref="M43" si="28">2018-I43</f>
        <v>55</v>
      </c>
      <c r="N43" s="32">
        <v>2.1</v>
      </c>
      <c r="O43" s="202">
        <f t="shared" si="23"/>
        <v>3.8181818181818183</v>
      </c>
      <c r="P43" s="61">
        <f t="shared" si="24"/>
        <v>115.5</v>
      </c>
      <c r="Q43" s="430"/>
      <c r="R43" s="432"/>
      <c r="S43" s="391"/>
      <c r="T43" s="382"/>
      <c r="U43" s="371"/>
      <c r="V43" s="427"/>
      <c r="W43" s="345"/>
      <c r="X43" s="443"/>
      <c r="Y43" s="356"/>
      <c r="Z43" s="358"/>
      <c r="AA43" s="344"/>
      <c r="AB43" s="472"/>
    </row>
    <row r="44" spans="1:28">
      <c r="A44" s="353"/>
      <c r="B44" s="395"/>
      <c r="C44" s="62">
        <v>39</v>
      </c>
      <c r="D44" s="32" t="s">
        <v>23</v>
      </c>
      <c r="E44" s="32">
        <v>2</v>
      </c>
      <c r="F44" s="33">
        <v>40004</v>
      </c>
      <c r="G44" s="33">
        <v>1942</v>
      </c>
      <c r="H44" s="33">
        <v>2017</v>
      </c>
      <c r="I44" s="33">
        <v>1950</v>
      </c>
      <c r="J44" s="34">
        <f t="shared" si="1"/>
        <v>8</v>
      </c>
      <c r="K44" s="202">
        <v>0</v>
      </c>
      <c r="L44" s="32">
        <f t="shared" si="21"/>
        <v>67</v>
      </c>
      <c r="M44" s="32">
        <f t="shared" ref="M44" si="29">2018-I44</f>
        <v>68</v>
      </c>
      <c r="N44" s="44">
        <v>2</v>
      </c>
      <c r="O44" s="202">
        <f t="shared" si="23"/>
        <v>2.9850746268656718</v>
      </c>
      <c r="P44" s="61">
        <f t="shared" si="24"/>
        <v>136</v>
      </c>
      <c r="Q44" s="430"/>
      <c r="R44" s="432"/>
      <c r="S44" s="391"/>
      <c r="T44" s="382"/>
      <c r="U44" s="372"/>
      <c r="V44" s="428"/>
      <c r="W44" s="345"/>
      <c r="X44" s="443"/>
      <c r="Y44" s="356"/>
      <c r="Z44" s="358"/>
      <c r="AA44" s="344"/>
      <c r="AB44" s="472"/>
    </row>
    <row r="45" spans="1:28">
      <c r="A45" s="353"/>
      <c r="B45" s="389" t="s">
        <v>120</v>
      </c>
      <c r="C45" s="65">
        <v>40</v>
      </c>
      <c r="D45" s="13" t="s">
        <v>87</v>
      </c>
      <c r="E45" s="36">
        <v>2</v>
      </c>
      <c r="F45" s="37">
        <v>46037</v>
      </c>
      <c r="G45" s="37">
        <v>1910</v>
      </c>
      <c r="H45" s="37">
        <v>2014</v>
      </c>
      <c r="I45" s="37">
        <v>1958</v>
      </c>
      <c r="J45" s="38">
        <f t="shared" si="1"/>
        <v>48</v>
      </c>
      <c r="K45" s="235">
        <v>-2.5</v>
      </c>
      <c r="L45" s="36">
        <f t="shared" si="21"/>
        <v>56</v>
      </c>
      <c r="M45" s="36">
        <f t="shared" ref="M45" si="30">2018-I45</f>
        <v>60</v>
      </c>
      <c r="N45" s="36">
        <v>1.5</v>
      </c>
      <c r="O45" s="211">
        <f t="shared" si="23"/>
        <v>2.6785714285714284</v>
      </c>
      <c r="P45" s="36">
        <f t="shared" si="24"/>
        <v>90</v>
      </c>
      <c r="Q45" s="377">
        <f>AVERAGE(O45:O59)</f>
        <v>2.9607402555962414</v>
      </c>
      <c r="R45" s="379">
        <f>AVERAGE(P45:P59)</f>
        <v>95.230769230769226</v>
      </c>
      <c r="S45" s="391"/>
      <c r="T45" s="382"/>
      <c r="U45" s="143"/>
      <c r="V45" s="145" t="s">
        <v>175</v>
      </c>
      <c r="W45" s="345"/>
      <c r="X45" s="443"/>
      <c r="Y45" s="356"/>
      <c r="Z45" s="358"/>
      <c r="AA45" s="344"/>
      <c r="AB45" s="472"/>
    </row>
    <row r="46" spans="1:28">
      <c r="A46" s="353"/>
      <c r="B46" s="389"/>
      <c r="C46" s="65">
        <v>41</v>
      </c>
      <c r="D46" s="13" t="s">
        <v>65</v>
      </c>
      <c r="E46" s="13">
        <v>2</v>
      </c>
      <c r="F46" s="12">
        <v>53115</v>
      </c>
      <c r="G46" s="12">
        <v>1912</v>
      </c>
      <c r="H46" s="12">
        <v>2018</v>
      </c>
      <c r="I46" s="12">
        <v>1950</v>
      </c>
      <c r="J46" s="39">
        <f t="shared" si="1"/>
        <v>38</v>
      </c>
      <c r="K46" s="212">
        <v>0</v>
      </c>
      <c r="L46" s="13">
        <f t="shared" si="21"/>
        <v>68</v>
      </c>
      <c r="M46" s="13">
        <f t="shared" ref="M46" si="31">2018-I46</f>
        <v>68</v>
      </c>
      <c r="N46" s="20">
        <v>2</v>
      </c>
      <c r="O46" s="212">
        <f t="shared" si="23"/>
        <v>2.9411764705882355</v>
      </c>
      <c r="P46" s="13">
        <f t="shared" si="24"/>
        <v>136</v>
      </c>
      <c r="Q46" s="377"/>
      <c r="R46" s="379"/>
      <c r="S46" s="391"/>
      <c r="T46" s="382"/>
      <c r="U46" s="143"/>
      <c r="V46" s="143"/>
      <c r="W46" s="345"/>
      <c r="X46" s="443"/>
      <c r="Y46" s="356"/>
      <c r="Z46" s="358"/>
      <c r="AA46" s="344"/>
      <c r="AB46" s="472"/>
    </row>
    <row r="47" spans="1:28">
      <c r="A47" s="353"/>
      <c r="B47" s="389"/>
      <c r="C47" s="65">
        <v>42</v>
      </c>
      <c r="D47" s="13" t="s">
        <v>88</v>
      </c>
      <c r="E47" s="13">
        <v>3</v>
      </c>
      <c r="F47" s="12">
        <v>48245</v>
      </c>
      <c r="G47" s="12">
        <v>1910</v>
      </c>
      <c r="H47" s="12">
        <v>2018</v>
      </c>
      <c r="I47" s="12">
        <v>1973</v>
      </c>
      <c r="J47" s="39">
        <f t="shared" si="1"/>
        <v>63</v>
      </c>
      <c r="K47" s="212">
        <v>0</v>
      </c>
      <c r="L47" s="13">
        <f t="shared" si="21"/>
        <v>45</v>
      </c>
      <c r="M47" s="13">
        <f t="shared" ref="M47" si="32">2018-I47</f>
        <v>45</v>
      </c>
      <c r="N47" s="13">
        <v>1.6</v>
      </c>
      <c r="O47" s="212">
        <f t="shared" si="23"/>
        <v>3.5555555555555554</v>
      </c>
      <c r="P47" s="13">
        <f t="shared" si="24"/>
        <v>72</v>
      </c>
      <c r="Q47" s="377"/>
      <c r="R47" s="379"/>
      <c r="S47" s="391"/>
      <c r="T47" s="382"/>
      <c r="U47" s="143"/>
      <c r="V47" s="143"/>
      <c r="W47" s="345"/>
      <c r="X47" s="443"/>
      <c r="Y47" s="356"/>
      <c r="Z47" s="358"/>
      <c r="AA47" s="344"/>
      <c r="AB47" s="472"/>
    </row>
    <row r="48" spans="1:28">
      <c r="A48" s="353"/>
      <c r="B48" s="389"/>
      <c r="C48" s="65">
        <v>43</v>
      </c>
      <c r="D48" s="13" t="s">
        <v>89</v>
      </c>
      <c r="E48" s="13">
        <v>3</v>
      </c>
      <c r="F48" s="12">
        <v>52088</v>
      </c>
      <c r="G48" s="12">
        <v>1911</v>
      </c>
      <c r="H48" s="12">
        <v>2018</v>
      </c>
      <c r="I48" s="12">
        <v>1961</v>
      </c>
      <c r="J48" s="39">
        <f t="shared" si="1"/>
        <v>50</v>
      </c>
      <c r="K48" s="212">
        <v>-1</v>
      </c>
      <c r="L48" s="13">
        <f t="shared" si="21"/>
        <v>57</v>
      </c>
      <c r="M48" s="13">
        <f t="shared" ref="M48" si="33">2018-I48</f>
        <v>57</v>
      </c>
      <c r="N48" s="13">
        <v>2.1</v>
      </c>
      <c r="O48" s="212">
        <f t="shared" si="23"/>
        <v>3.6842105263157894</v>
      </c>
      <c r="P48" s="201">
        <f t="shared" si="24"/>
        <v>119.7</v>
      </c>
      <c r="Q48" s="377"/>
      <c r="R48" s="379"/>
      <c r="S48" s="391"/>
      <c r="T48" s="382"/>
      <c r="U48" s="143"/>
      <c r="V48" s="143"/>
      <c r="W48" s="345"/>
      <c r="X48" s="443"/>
      <c r="Y48" s="356"/>
      <c r="Z48" s="358"/>
      <c r="AA48" s="344"/>
      <c r="AB48" s="472"/>
    </row>
    <row r="49" spans="1:33">
      <c r="A49" s="353"/>
      <c r="B49" s="389"/>
      <c r="C49" s="65">
        <v>44</v>
      </c>
      <c r="D49" s="13" t="s">
        <v>66</v>
      </c>
      <c r="E49" s="13">
        <v>3</v>
      </c>
      <c r="F49" s="12">
        <v>56242</v>
      </c>
      <c r="G49" s="12">
        <v>1910</v>
      </c>
      <c r="H49" s="12">
        <v>2018</v>
      </c>
      <c r="I49" s="12">
        <v>1945</v>
      </c>
      <c r="J49" s="39">
        <f t="shared" si="1"/>
        <v>35</v>
      </c>
      <c r="K49" s="212">
        <v>-1.4</v>
      </c>
      <c r="L49" s="13">
        <f t="shared" si="21"/>
        <v>73</v>
      </c>
      <c r="M49" s="13">
        <f t="shared" ref="M49" si="34">2018-I49</f>
        <v>73</v>
      </c>
      <c r="N49" s="13">
        <v>2.5</v>
      </c>
      <c r="O49" s="212">
        <f t="shared" si="23"/>
        <v>3.4246575342465753</v>
      </c>
      <c r="P49" s="201">
        <f t="shared" si="24"/>
        <v>182.5</v>
      </c>
      <c r="Q49" s="377"/>
      <c r="R49" s="379"/>
      <c r="S49" s="391"/>
      <c r="T49" s="382"/>
      <c r="U49" s="143"/>
      <c r="V49" s="143"/>
      <c r="W49" s="345"/>
      <c r="X49" s="443"/>
      <c r="Y49" s="356"/>
      <c r="Z49" s="358"/>
      <c r="AA49" s="344"/>
      <c r="AB49" s="472"/>
    </row>
    <row r="50" spans="1:33">
      <c r="A50" s="353"/>
      <c r="B50" s="389"/>
      <c r="C50" s="65">
        <v>45</v>
      </c>
      <c r="D50" s="13" t="s">
        <v>67</v>
      </c>
      <c r="E50" s="13">
        <v>3</v>
      </c>
      <c r="F50" s="12">
        <v>55024</v>
      </c>
      <c r="G50" s="12">
        <v>1948</v>
      </c>
      <c r="H50" s="12">
        <v>2018</v>
      </c>
      <c r="I50" s="12">
        <v>1971</v>
      </c>
      <c r="J50" s="39">
        <f t="shared" si="1"/>
        <v>23</v>
      </c>
      <c r="K50" s="212">
        <v>0</v>
      </c>
      <c r="L50" s="13">
        <f t="shared" si="21"/>
        <v>47</v>
      </c>
      <c r="M50" s="13">
        <f t="shared" ref="M50" si="35">2018-I50</f>
        <v>47</v>
      </c>
      <c r="N50" s="13">
        <v>1.4</v>
      </c>
      <c r="O50" s="212">
        <f t="shared" si="23"/>
        <v>2.978723404255319</v>
      </c>
      <c r="P50" s="201">
        <f t="shared" si="24"/>
        <v>65.8</v>
      </c>
      <c r="Q50" s="377"/>
      <c r="R50" s="379"/>
      <c r="S50" s="391"/>
      <c r="T50" s="382"/>
      <c r="U50" s="143"/>
      <c r="V50" s="143"/>
      <c r="W50" s="345"/>
      <c r="X50" s="443"/>
      <c r="Y50" s="356"/>
      <c r="Z50" s="358"/>
      <c r="AA50" s="344"/>
      <c r="AB50" s="472"/>
    </row>
    <row r="51" spans="1:33">
      <c r="A51" s="353"/>
      <c r="B51" s="389"/>
      <c r="C51" s="65">
        <v>46</v>
      </c>
      <c r="D51" s="13" t="s">
        <v>90</v>
      </c>
      <c r="E51" s="13">
        <v>3</v>
      </c>
      <c r="F51" s="12">
        <v>48027</v>
      </c>
      <c r="G51" s="12">
        <v>1910</v>
      </c>
      <c r="H51" s="12">
        <v>2018</v>
      </c>
      <c r="I51" s="12">
        <v>1958</v>
      </c>
      <c r="J51" s="39">
        <f t="shared" si="1"/>
        <v>48</v>
      </c>
      <c r="K51" s="212">
        <v>-1.3</v>
      </c>
      <c r="L51" s="13">
        <f t="shared" si="21"/>
        <v>60</v>
      </c>
      <c r="M51" s="13">
        <f t="shared" ref="M51" si="36">2018-I51</f>
        <v>60</v>
      </c>
      <c r="N51" s="13">
        <v>1.5</v>
      </c>
      <c r="O51" s="212">
        <f t="shared" si="23"/>
        <v>2.5</v>
      </c>
      <c r="P51" s="201">
        <f t="shared" si="24"/>
        <v>90</v>
      </c>
      <c r="Q51" s="377"/>
      <c r="R51" s="379"/>
      <c r="S51" s="391"/>
      <c r="T51" s="382"/>
      <c r="U51" s="143"/>
      <c r="V51" s="143"/>
      <c r="W51" s="345"/>
      <c r="X51" s="443"/>
      <c r="Y51" s="356"/>
      <c r="Z51" s="358"/>
      <c r="AA51" s="344"/>
      <c r="AB51" s="472"/>
    </row>
    <row r="52" spans="1:33">
      <c r="A52" s="353"/>
      <c r="B52" s="389"/>
      <c r="C52" s="65">
        <v>47</v>
      </c>
      <c r="D52" s="13" t="s">
        <v>91</v>
      </c>
      <c r="E52" s="13">
        <v>2</v>
      </c>
      <c r="F52" s="12">
        <v>65070</v>
      </c>
      <c r="G52" s="12">
        <v>1921</v>
      </c>
      <c r="H52" s="12">
        <v>2018</v>
      </c>
      <c r="I52" s="12">
        <v>1958</v>
      </c>
      <c r="J52" s="39">
        <f t="shared" si="1"/>
        <v>37</v>
      </c>
      <c r="K52" s="212">
        <v>0</v>
      </c>
      <c r="L52" s="13">
        <f t="shared" si="21"/>
        <v>60</v>
      </c>
      <c r="M52" s="13">
        <f t="shared" ref="M52" si="37">2018-I52</f>
        <v>60</v>
      </c>
      <c r="N52" s="13">
        <v>1.5</v>
      </c>
      <c r="O52" s="212">
        <f t="shared" si="23"/>
        <v>2.5</v>
      </c>
      <c r="P52" s="201">
        <f t="shared" si="24"/>
        <v>90</v>
      </c>
      <c r="Q52" s="377"/>
      <c r="R52" s="379"/>
      <c r="S52" s="391"/>
      <c r="T52" s="382"/>
      <c r="U52" s="143"/>
      <c r="V52" s="143"/>
      <c r="W52" s="345"/>
      <c r="X52" s="443"/>
      <c r="Y52" s="356"/>
      <c r="Z52" s="358"/>
      <c r="AA52" s="344"/>
      <c r="AB52" s="472"/>
    </row>
    <row r="53" spans="1:33">
      <c r="A53" s="353"/>
      <c r="B53" s="389"/>
      <c r="C53" s="65">
        <v>48</v>
      </c>
      <c r="D53" s="13" t="s">
        <v>68</v>
      </c>
      <c r="E53" s="13">
        <v>0</v>
      </c>
      <c r="F53" s="12">
        <v>61363</v>
      </c>
      <c r="G53" s="12">
        <v>1965</v>
      </c>
      <c r="H53" s="12">
        <v>2018</v>
      </c>
      <c r="I53" s="12" t="s">
        <v>62</v>
      </c>
      <c r="J53" s="27" t="s">
        <v>62</v>
      </c>
      <c r="K53" s="204" t="s">
        <v>62</v>
      </c>
      <c r="L53" s="24" t="s">
        <v>62</v>
      </c>
      <c r="M53" s="24" t="s">
        <v>62</v>
      </c>
      <c r="N53" s="13">
        <v>1.6</v>
      </c>
      <c r="O53" s="212">
        <v>3</v>
      </c>
      <c r="P53" s="24" t="s">
        <v>62</v>
      </c>
      <c r="Q53" s="377"/>
      <c r="R53" s="379"/>
      <c r="S53" s="391"/>
      <c r="T53" s="382"/>
      <c r="U53" s="143"/>
      <c r="V53" s="143"/>
      <c r="W53" s="345"/>
      <c r="X53" s="443"/>
      <c r="Y53" s="356"/>
      <c r="Z53" s="358"/>
      <c r="AA53" s="344"/>
      <c r="AB53" s="472"/>
    </row>
    <row r="54" spans="1:33">
      <c r="A54" s="353"/>
      <c r="B54" s="389"/>
      <c r="C54" s="65">
        <v>49</v>
      </c>
      <c r="D54" s="13" t="s">
        <v>92</v>
      </c>
      <c r="E54" s="13">
        <v>2</v>
      </c>
      <c r="F54" s="12">
        <v>63005</v>
      </c>
      <c r="G54" s="12">
        <v>1910</v>
      </c>
      <c r="H54" s="12">
        <v>2018</v>
      </c>
      <c r="I54" s="12">
        <v>1965</v>
      </c>
      <c r="J54" s="39">
        <f t="shared" si="1"/>
        <v>55</v>
      </c>
      <c r="K54" s="212">
        <v>0</v>
      </c>
      <c r="L54" s="13">
        <f>H54-I54</f>
        <v>53</v>
      </c>
      <c r="M54" s="13">
        <f t="shared" ref="M54" si="38">2018-I54</f>
        <v>53</v>
      </c>
      <c r="N54" s="13">
        <v>1.2</v>
      </c>
      <c r="O54" s="212">
        <f>100*N54/L54</f>
        <v>2.2641509433962264</v>
      </c>
      <c r="P54" s="198">
        <f>N54*M54</f>
        <v>63.599999999999994</v>
      </c>
      <c r="Q54" s="377"/>
      <c r="R54" s="379"/>
      <c r="S54" s="391"/>
      <c r="T54" s="382"/>
      <c r="U54" s="143"/>
      <c r="V54" s="143"/>
      <c r="W54" s="345"/>
      <c r="X54" s="443"/>
      <c r="Y54" s="356"/>
      <c r="Z54" s="358"/>
      <c r="AA54" s="344"/>
      <c r="AB54" s="472"/>
    </row>
    <row r="55" spans="1:33">
      <c r="A55" s="353"/>
      <c r="B55" s="389"/>
      <c r="C55" s="65">
        <v>50</v>
      </c>
      <c r="D55" s="13" t="s">
        <v>93</v>
      </c>
      <c r="E55" s="13">
        <v>0</v>
      </c>
      <c r="F55" s="12">
        <v>73054</v>
      </c>
      <c r="G55" s="12">
        <v>1966</v>
      </c>
      <c r="H55" s="12">
        <v>2014</v>
      </c>
      <c r="I55" s="12" t="s">
        <v>62</v>
      </c>
      <c r="J55" s="27" t="s">
        <v>62</v>
      </c>
      <c r="K55" s="204" t="s">
        <v>62</v>
      </c>
      <c r="L55" s="24" t="s">
        <v>62</v>
      </c>
      <c r="M55" s="24" t="s">
        <v>62</v>
      </c>
      <c r="N55" s="13">
        <v>1.3</v>
      </c>
      <c r="O55" s="213">
        <v>2.7</v>
      </c>
      <c r="P55" s="24" t="s">
        <v>62</v>
      </c>
      <c r="Q55" s="377"/>
      <c r="R55" s="379"/>
      <c r="S55" s="391"/>
      <c r="T55" s="382"/>
      <c r="U55" s="143"/>
      <c r="V55" s="143"/>
      <c r="W55" s="345"/>
      <c r="X55" s="443"/>
      <c r="Y55" s="356"/>
      <c r="Z55" s="358"/>
      <c r="AA55" s="344"/>
      <c r="AB55" s="472"/>
    </row>
    <row r="56" spans="1:33">
      <c r="A56" s="353"/>
      <c r="B56" s="389"/>
      <c r="C56" s="65">
        <v>51</v>
      </c>
      <c r="D56" s="13" t="s">
        <v>13</v>
      </c>
      <c r="E56" s="13">
        <v>2</v>
      </c>
      <c r="F56" s="12">
        <v>74258</v>
      </c>
      <c r="G56" s="12">
        <v>1910</v>
      </c>
      <c r="H56" s="12">
        <v>2017</v>
      </c>
      <c r="I56" s="12">
        <v>1967</v>
      </c>
      <c r="J56" s="39">
        <f t="shared" si="1"/>
        <v>57</v>
      </c>
      <c r="K56" s="212">
        <v>-0.9</v>
      </c>
      <c r="L56" s="13">
        <f t="shared" ref="L56:L70" si="39">H56-I56</f>
        <v>50</v>
      </c>
      <c r="M56" s="13">
        <f t="shared" ref="M56" si="40">2018-I56</f>
        <v>51</v>
      </c>
      <c r="N56" s="13">
        <v>1.4</v>
      </c>
      <c r="O56" s="212">
        <f t="shared" ref="O56:O70" si="41">100*N56/L56</f>
        <v>2.8</v>
      </c>
      <c r="P56" s="201">
        <f t="shared" ref="P56:P70" si="42">N56*M56</f>
        <v>71.399999999999991</v>
      </c>
      <c r="Q56" s="377"/>
      <c r="R56" s="379"/>
      <c r="S56" s="391"/>
      <c r="T56" s="382"/>
      <c r="U56" s="143"/>
      <c r="V56" s="143"/>
      <c r="W56" s="345"/>
      <c r="X56" s="443"/>
      <c r="Y56" s="356"/>
      <c r="Z56" s="358"/>
      <c r="AA56" s="344"/>
      <c r="AB56" s="472"/>
    </row>
    <row r="57" spans="1:33">
      <c r="A57" s="353"/>
      <c r="B57" s="389"/>
      <c r="C57" s="65">
        <v>52</v>
      </c>
      <c r="D57" s="13" t="s">
        <v>94</v>
      </c>
      <c r="E57" s="13">
        <v>3</v>
      </c>
      <c r="F57" s="12">
        <v>72150</v>
      </c>
      <c r="G57" s="12">
        <v>1910</v>
      </c>
      <c r="H57" s="12">
        <v>2018</v>
      </c>
      <c r="I57" s="12">
        <v>1958</v>
      </c>
      <c r="J57" s="39">
        <f t="shared" si="1"/>
        <v>48</v>
      </c>
      <c r="K57" s="212">
        <v>0</v>
      </c>
      <c r="L57" s="13">
        <f t="shared" si="39"/>
        <v>60</v>
      </c>
      <c r="M57" s="13">
        <f t="shared" ref="M57" si="43">2018-I57</f>
        <v>60</v>
      </c>
      <c r="N57" s="13">
        <v>2.5</v>
      </c>
      <c r="O57" s="212">
        <f t="shared" si="41"/>
        <v>4.166666666666667</v>
      </c>
      <c r="P57" s="201">
        <f t="shared" si="42"/>
        <v>150</v>
      </c>
      <c r="Q57" s="377"/>
      <c r="R57" s="379"/>
      <c r="S57" s="391"/>
      <c r="T57" s="382"/>
      <c r="U57" s="143"/>
      <c r="V57" s="143"/>
      <c r="W57" s="345"/>
      <c r="X57" s="443"/>
      <c r="Y57" s="356"/>
      <c r="Z57" s="358"/>
      <c r="AA57" s="344"/>
      <c r="AB57" s="472"/>
    </row>
    <row r="58" spans="1:33">
      <c r="A58" s="353"/>
      <c r="B58" s="389"/>
      <c r="C58" s="65">
        <v>53</v>
      </c>
      <c r="D58" s="13" t="s">
        <v>61</v>
      </c>
      <c r="E58" s="13">
        <v>3</v>
      </c>
      <c r="F58" s="12">
        <v>70351</v>
      </c>
      <c r="G58" s="12">
        <v>1940</v>
      </c>
      <c r="H58" s="12">
        <v>2017</v>
      </c>
      <c r="I58" s="12">
        <v>1973</v>
      </c>
      <c r="J58" s="39">
        <f t="shared" si="1"/>
        <v>33</v>
      </c>
      <c r="K58" s="212">
        <v>-0.6</v>
      </c>
      <c r="L58" s="13">
        <f t="shared" si="39"/>
        <v>44</v>
      </c>
      <c r="M58" s="13">
        <f t="shared" ref="M58" si="44">2018-I58</f>
        <v>45</v>
      </c>
      <c r="N58" s="13">
        <v>1.1000000000000001</v>
      </c>
      <c r="O58" s="212">
        <f t="shared" si="41"/>
        <v>2.5000000000000004</v>
      </c>
      <c r="P58" s="201">
        <f t="shared" si="42"/>
        <v>49.500000000000007</v>
      </c>
      <c r="Q58" s="377"/>
      <c r="R58" s="379"/>
      <c r="S58" s="391"/>
      <c r="T58" s="382"/>
      <c r="U58" s="143"/>
      <c r="V58" s="143"/>
      <c r="W58" s="345"/>
      <c r="X58" s="443"/>
      <c r="Y58" s="356"/>
      <c r="Z58" s="358"/>
      <c r="AA58" s="344"/>
      <c r="AB58" s="472"/>
    </row>
    <row r="59" spans="1:33">
      <c r="A59" s="353"/>
      <c r="B59" s="389"/>
      <c r="C59" s="65">
        <v>54</v>
      </c>
      <c r="D59" s="13" t="s">
        <v>95</v>
      </c>
      <c r="E59" s="45">
        <v>3</v>
      </c>
      <c r="F59" s="46">
        <v>72161</v>
      </c>
      <c r="G59" s="12">
        <v>1962</v>
      </c>
      <c r="H59" s="12">
        <v>2018</v>
      </c>
      <c r="I59" s="12">
        <v>1972</v>
      </c>
      <c r="J59" s="39">
        <f t="shared" si="1"/>
        <v>10</v>
      </c>
      <c r="K59" s="236">
        <v>0</v>
      </c>
      <c r="L59" s="13">
        <f t="shared" si="39"/>
        <v>46</v>
      </c>
      <c r="M59" s="13">
        <f t="shared" ref="M59" si="45">2018-I59</f>
        <v>46</v>
      </c>
      <c r="N59" s="13">
        <v>1.25</v>
      </c>
      <c r="O59" s="212">
        <f t="shared" si="41"/>
        <v>2.7173913043478262</v>
      </c>
      <c r="P59" s="201">
        <f t="shared" si="42"/>
        <v>57.5</v>
      </c>
      <c r="Q59" s="378"/>
      <c r="R59" s="380"/>
      <c r="S59" s="392"/>
      <c r="T59" s="383"/>
      <c r="U59" s="143"/>
      <c r="V59" s="143"/>
      <c r="W59" s="345"/>
      <c r="X59" s="443"/>
      <c r="Y59" s="356"/>
      <c r="Z59" s="358"/>
      <c r="AA59" s="344"/>
      <c r="AB59" s="472"/>
    </row>
    <row r="60" spans="1:33">
      <c r="A60" s="353"/>
      <c r="B60" s="354" t="s">
        <v>121</v>
      </c>
      <c r="C60" s="160">
        <v>55</v>
      </c>
      <c r="D60" s="22" t="s">
        <v>11</v>
      </c>
      <c r="E60" s="22">
        <v>1</v>
      </c>
      <c r="F60" s="21">
        <v>76031</v>
      </c>
      <c r="G60" s="14">
        <v>1910</v>
      </c>
      <c r="H60" s="14">
        <v>2018</v>
      </c>
      <c r="I60" s="14">
        <v>1947</v>
      </c>
      <c r="J60" s="28">
        <f t="shared" si="1"/>
        <v>37</v>
      </c>
      <c r="K60" s="214">
        <v>0</v>
      </c>
      <c r="L60" s="15">
        <f t="shared" si="39"/>
        <v>71</v>
      </c>
      <c r="M60" s="15">
        <f t="shared" ref="M60" si="46">2018-I60</f>
        <v>71</v>
      </c>
      <c r="N60" s="15">
        <v>0.75</v>
      </c>
      <c r="O60" s="214">
        <f t="shared" si="41"/>
        <v>1.056338028169014</v>
      </c>
      <c r="P60" s="25">
        <f t="shared" si="42"/>
        <v>53.25</v>
      </c>
      <c r="Q60" s="407">
        <f>AVERAGE(O60:O63,O23)</f>
        <v>2.0648153748093159</v>
      </c>
      <c r="R60" s="409">
        <f>AVERAGE(P60:P63)</f>
        <v>85.012500000000003</v>
      </c>
      <c r="S60" s="161" t="s">
        <v>173</v>
      </c>
      <c r="T60" s="13"/>
      <c r="U60" s="143"/>
      <c r="V60" s="143"/>
      <c r="W60" s="345"/>
      <c r="X60" s="443"/>
      <c r="Y60" s="356"/>
      <c r="Z60" s="358"/>
      <c r="AA60" s="344"/>
      <c r="AB60" s="472"/>
    </row>
    <row r="61" spans="1:33">
      <c r="A61" s="353"/>
      <c r="B61" s="354"/>
      <c r="C61" s="160">
        <v>56</v>
      </c>
      <c r="D61" s="22" t="s">
        <v>12</v>
      </c>
      <c r="E61" s="22">
        <v>2</v>
      </c>
      <c r="F61" s="21">
        <v>80023</v>
      </c>
      <c r="G61" s="21">
        <v>1910</v>
      </c>
      <c r="H61" s="21">
        <v>2017</v>
      </c>
      <c r="I61" s="21">
        <v>1950</v>
      </c>
      <c r="J61" s="47">
        <f t="shared" si="1"/>
        <v>40</v>
      </c>
      <c r="K61" s="215">
        <v>0</v>
      </c>
      <c r="L61" s="22">
        <f t="shared" si="39"/>
        <v>67</v>
      </c>
      <c r="M61" s="22">
        <f t="shared" ref="M61" si="47">2018-I61</f>
        <v>68</v>
      </c>
      <c r="N61" s="22">
        <v>1.6</v>
      </c>
      <c r="O61" s="215">
        <f t="shared" si="41"/>
        <v>2.3880597014925371</v>
      </c>
      <c r="P61" s="135">
        <f t="shared" si="42"/>
        <v>108.80000000000001</v>
      </c>
      <c r="Q61" s="408"/>
      <c r="R61" s="410"/>
      <c r="S61" s="162"/>
      <c r="T61" s="143"/>
      <c r="U61" s="143"/>
      <c r="V61" s="143"/>
      <c r="W61" s="345"/>
      <c r="X61" s="443"/>
      <c r="Y61" s="356"/>
      <c r="Z61" s="358"/>
      <c r="AA61" s="344"/>
      <c r="AB61" s="472"/>
    </row>
    <row r="62" spans="1:33">
      <c r="A62" s="353"/>
      <c r="B62" s="354"/>
      <c r="C62" s="160">
        <v>57</v>
      </c>
      <c r="D62" s="22" t="s">
        <v>96</v>
      </c>
      <c r="E62" s="22">
        <v>3</v>
      </c>
      <c r="F62" s="21">
        <v>78015</v>
      </c>
      <c r="G62" s="21">
        <v>1911</v>
      </c>
      <c r="H62" s="21">
        <v>2018</v>
      </c>
      <c r="I62" s="21">
        <v>1950</v>
      </c>
      <c r="J62" s="47">
        <f t="shared" si="1"/>
        <v>39</v>
      </c>
      <c r="K62" s="215">
        <v>-1.8</v>
      </c>
      <c r="L62" s="22">
        <f t="shared" si="39"/>
        <v>68</v>
      </c>
      <c r="M62" s="22">
        <f t="shared" ref="M62" si="48">2018-I62</f>
        <v>68</v>
      </c>
      <c r="N62" s="22">
        <v>1.3</v>
      </c>
      <c r="O62" s="215">
        <f t="shared" si="41"/>
        <v>1.911764705882353</v>
      </c>
      <c r="P62" s="135">
        <f t="shared" si="42"/>
        <v>88.4</v>
      </c>
      <c r="Q62" s="408"/>
      <c r="R62" s="410"/>
      <c r="S62" s="162"/>
      <c r="T62" s="143"/>
      <c r="U62" s="143"/>
      <c r="V62" s="143"/>
      <c r="W62" s="345"/>
      <c r="X62" s="443"/>
      <c r="Y62" s="356"/>
      <c r="Z62" s="358"/>
      <c r="AA62" s="344"/>
      <c r="AB62" s="472"/>
    </row>
    <row r="63" spans="1:33">
      <c r="A63" s="353"/>
      <c r="B63" s="354"/>
      <c r="C63" s="160">
        <v>58</v>
      </c>
      <c r="D63" s="22" t="s">
        <v>14</v>
      </c>
      <c r="E63" s="22">
        <v>2</v>
      </c>
      <c r="F63" s="21">
        <v>82039</v>
      </c>
      <c r="G63" s="21">
        <v>1913</v>
      </c>
      <c r="H63" s="21">
        <v>2017</v>
      </c>
      <c r="I63" s="21">
        <v>1962</v>
      </c>
      <c r="J63" s="47">
        <f t="shared" si="1"/>
        <v>49</v>
      </c>
      <c r="K63" s="215">
        <v>0</v>
      </c>
      <c r="L63" s="22">
        <f t="shared" si="39"/>
        <v>55</v>
      </c>
      <c r="M63" s="22">
        <f t="shared" ref="M63" si="49">2018-I63</f>
        <v>56</v>
      </c>
      <c r="N63" s="22">
        <v>1.6</v>
      </c>
      <c r="O63" s="215">
        <f t="shared" si="41"/>
        <v>2.9090909090909092</v>
      </c>
      <c r="P63" s="135">
        <f t="shared" si="42"/>
        <v>89.600000000000009</v>
      </c>
      <c r="Q63" s="408"/>
      <c r="R63" s="410"/>
      <c r="S63" s="163" t="s">
        <v>174</v>
      </c>
      <c r="T63" s="19"/>
      <c r="U63" s="143"/>
      <c r="V63" s="143"/>
      <c r="W63" s="345"/>
      <c r="X63" s="443"/>
      <c r="Y63" s="356"/>
      <c r="Z63" s="358"/>
      <c r="AA63" s="344"/>
      <c r="AB63" s="472"/>
    </row>
    <row r="64" spans="1:33">
      <c r="A64" s="353"/>
      <c r="B64" s="424" t="s">
        <v>122</v>
      </c>
      <c r="C64" s="67">
        <v>59</v>
      </c>
      <c r="D64" s="19" t="s">
        <v>29</v>
      </c>
      <c r="E64" s="19">
        <v>3</v>
      </c>
      <c r="F64" s="18">
        <v>94010</v>
      </c>
      <c r="G64" s="18">
        <v>1924</v>
      </c>
      <c r="H64" s="18">
        <v>2017</v>
      </c>
      <c r="I64" s="18">
        <v>1961</v>
      </c>
      <c r="J64" s="29">
        <f>I64-G64</f>
        <v>37</v>
      </c>
      <c r="K64" s="207">
        <v>-1.9</v>
      </c>
      <c r="L64" s="19">
        <f t="shared" si="39"/>
        <v>56</v>
      </c>
      <c r="M64" s="19">
        <f t="shared" ref="M64" si="50">2018-I64</f>
        <v>57</v>
      </c>
      <c r="N64" s="19">
        <v>1.5</v>
      </c>
      <c r="O64" s="207">
        <f t="shared" si="41"/>
        <v>2.6785714285714284</v>
      </c>
      <c r="P64" s="136">
        <f t="shared" si="42"/>
        <v>85.5</v>
      </c>
      <c r="Q64" s="439">
        <f>AVERAGE(O64:O66)</f>
        <v>1.8266077949176538</v>
      </c>
      <c r="R64" s="441">
        <f>AVERAGE(P64:P66)</f>
        <v>71.600000000000009</v>
      </c>
      <c r="S64" s="463">
        <f>AVERAGE(O64:O67,O24:O26)</f>
        <v>1.9585111197559597</v>
      </c>
      <c r="T64" s="411">
        <f>AVERAGE(P64:P67,P24:P26)</f>
        <v>80.900000000000006</v>
      </c>
      <c r="U64" s="143"/>
      <c r="V64" s="143"/>
      <c r="W64" s="345"/>
      <c r="X64" s="443"/>
      <c r="Y64" s="356"/>
      <c r="Z64" s="358"/>
      <c r="AA64" s="344"/>
      <c r="AB64" s="472"/>
      <c r="AG64" s="2"/>
    </row>
    <row r="65" spans="1:33">
      <c r="A65" s="353"/>
      <c r="B65" s="424"/>
      <c r="C65" s="67">
        <v>60</v>
      </c>
      <c r="D65" s="19" t="s">
        <v>97</v>
      </c>
      <c r="E65" s="19">
        <v>1</v>
      </c>
      <c r="F65" s="18">
        <v>96003</v>
      </c>
      <c r="G65" s="18">
        <v>1945</v>
      </c>
      <c r="H65" s="18">
        <v>2018</v>
      </c>
      <c r="I65" s="18">
        <v>1955</v>
      </c>
      <c r="J65" s="29">
        <f>I65-G65</f>
        <v>10</v>
      </c>
      <c r="K65" s="207">
        <v>-2</v>
      </c>
      <c r="L65" s="19">
        <f t="shared" si="39"/>
        <v>63</v>
      </c>
      <c r="M65" s="19">
        <f t="shared" ref="M65" si="51">2018-I65</f>
        <v>63</v>
      </c>
      <c r="N65" s="19">
        <v>0.7</v>
      </c>
      <c r="O65" s="207">
        <f t="shared" si="41"/>
        <v>1.1111111111111112</v>
      </c>
      <c r="P65" s="136">
        <f t="shared" si="42"/>
        <v>44.099999999999994</v>
      </c>
      <c r="Q65" s="439"/>
      <c r="R65" s="441"/>
      <c r="S65" s="464"/>
      <c r="T65" s="412"/>
      <c r="U65" s="143"/>
      <c r="V65" s="143"/>
      <c r="W65" s="345"/>
      <c r="X65" s="443"/>
      <c r="Y65" s="356"/>
      <c r="Z65" s="358"/>
      <c r="AA65" s="344"/>
      <c r="AB65" s="472"/>
      <c r="AG65" s="2"/>
    </row>
    <row r="66" spans="1:33" ht="13" customHeight="1" thickBot="1">
      <c r="A66" s="423"/>
      <c r="B66" s="425"/>
      <c r="C66" s="106">
        <v>61</v>
      </c>
      <c r="D66" s="107" t="s">
        <v>71</v>
      </c>
      <c r="E66" s="107">
        <v>3</v>
      </c>
      <c r="F66" s="108">
        <v>91293</v>
      </c>
      <c r="G66" s="108">
        <v>1910</v>
      </c>
      <c r="H66" s="108">
        <v>2018</v>
      </c>
      <c r="I66" s="108">
        <v>1947</v>
      </c>
      <c r="J66" s="109">
        <f t="shared" si="1"/>
        <v>37</v>
      </c>
      <c r="K66" s="237">
        <v>-1.9</v>
      </c>
      <c r="L66" s="107">
        <f t="shared" si="39"/>
        <v>71</v>
      </c>
      <c r="M66" s="107">
        <f t="shared" ref="M66" si="52">2018-I66</f>
        <v>71</v>
      </c>
      <c r="N66" s="107">
        <v>1.2</v>
      </c>
      <c r="O66" s="216">
        <f t="shared" si="41"/>
        <v>1.6901408450704225</v>
      </c>
      <c r="P66" s="137">
        <f t="shared" si="42"/>
        <v>85.2</v>
      </c>
      <c r="Q66" s="440"/>
      <c r="R66" s="442"/>
      <c r="S66" s="464"/>
      <c r="T66" s="412"/>
      <c r="U66" s="143"/>
      <c r="V66" s="143"/>
      <c r="W66" s="345"/>
      <c r="X66" s="443"/>
      <c r="Y66" s="356"/>
      <c r="Z66" s="358"/>
      <c r="AA66" s="344"/>
      <c r="AB66" s="472"/>
      <c r="AG66" s="2"/>
    </row>
    <row r="67" spans="1:33" ht="13" customHeight="1">
      <c r="A67" s="352" t="s">
        <v>167</v>
      </c>
      <c r="B67" s="105" t="s">
        <v>172</v>
      </c>
      <c r="C67" s="104">
        <v>62</v>
      </c>
      <c r="D67" s="98" t="s">
        <v>37</v>
      </c>
      <c r="E67" s="98">
        <v>3</v>
      </c>
      <c r="F67" s="96">
        <v>91311</v>
      </c>
      <c r="G67" s="96">
        <v>1910</v>
      </c>
      <c r="H67" s="96">
        <v>2017</v>
      </c>
      <c r="I67" s="96">
        <v>1955</v>
      </c>
      <c r="J67" s="97">
        <f t="shared" si="1"/>
        <v>45</v>
      </c>
      <c r="K67" s="217">
        <v>-0.8</v>
      </c>
      <c r="L67" s="98">
        <f t="shared" si="39"/>
        <v>62</v>
      </c>
      <c r="M67" s="98">
        <f t="shared" ref="M67" si="53">2018-I67</f>
        <v>63</v>
      </c>
      <c r="N67" s="98">
        <v>2.1</v>
      </c>
      <c r="O67" s="217">
        <f t="shared" si="41"/>
        <v>3.3870967741935485</v>
      </c>
      <c r="P67" s="138">
        <f t="shared" si="42"/>
        <v>132.30000000000001</v>
      </c>
      <c r="Q67" s="457">
        <f>AVERAGE(O67:O73,O24)</f>
        <v>2.6225061027629253</v>
      </c>
      <c r="R67" s="460">
        <f>AVERAGE(P67:P73,P24)</f>
        <v>102.15714285714286</v>
      </c>
      <c r="S67" s="464"/>
      <c r="T67" s="412"/>
      <c r="U67" s="143"/>
      <c r="V67" s="143"/>
      <c r="W67" s="345"/>
      <c r="X67" s="443"/>
      <c r="Y67" s="356"/>
      <c r="Z67" s="358"/>
      <c r="AA67" s="344"/>
      <c r="AB67" s="472"/>
      <c r="AG67" s="2"/>
    </row>
    <row r="68" spans="1:33" ht="13" customHeight="1">
      <c r="A68" s="353"/>
      <c r="B68" s="368" t="s">
        <v>157</v>
      </c>
      <c r="C68" s="66">
        <v>63</v>
      </c>
      <c r="D68" s="52" t="s">
        <v>9</v>
      </c>
      <c r="E68" s="52">
        <v>2</v>
      </c>
      <c r="F68" s="50">
        <v>85072</v>
      </c>
      <c r="G68" s="50">
        <v>1946</v>
      </c>
      <c r="H68" s="50">
        <v>2017</v>
      </c>
      <c r="I68" s="50">
        <v>1955</v>
      </c>
      <c r="J68" s="51">
        <f t="shared" si="1"/>
        <v>9</v>
      </c>
      <c r="K68" s="218">
        <v>0</v>
      </c>
      <c r="L68" s="52">
        <f t="shared" si="39"/>
        <v>62</v>
      </c>
      <c r="M68" s="52">
        <f t="shared" ref="M68" si="54">2018-I68</f>
        <v>63</v>
      </c>
      <c r="N68" s="52">
        <v>1.6</v>
      </c>
      <c r="O68" s="218">
        <f t="shared" si="41"/>
        <v>2.5806451612903225</v>
      </c>
      <c r="P68" s="139">
        <f t="shared" si="42"/>
        <v>100.80000000000001</v>
      </c>
      <c r="Q68" s="458"/>
      <c r="R68" s="461"/>
      <c r="S68" s="142"/>
      <c r="T68" s="142"/>
      <c r="U68" s="143"/>
      <c r="V68" s="143"/>
      <c r="W68" s="345"/>
      <c r="X68" s="443"/>
      <c r="Y68" s="356"/>
      <c r="Z68" s="358"/>
      <c r="AA68" s="344"/>
      <c r="AB68" s="472"/>
    </row>
    <row r="69" spans="1:33">
      <c r="A69" s="353"/>
      <c r="B69" s="368"/>
      <c r="C69" s="66">
        <v>64</v>
      </c>
      <c r="D69" s="52" t="s">
        <v>36</v>
      </c>
      <c r="E69" s="52">
        <v>3</v>
      </c>
      <c r="F69" s="50">
        <v>85096</v>
      </c>
      <c r="G69" s="50">
        <v>1910</v>
      </c>
      <c r="H69" s="50">
        <v>2017</v>
      </c>
      <c r="I69" s="50">
        <v>1955</v>
      </c>
      <c r="J69" s="51">
        <f t="shared" si="1"/>
        <v>45</v>
      </c>
      <c r="K69" s="218">
        <v>-3.1</v>
      </c>
      <c r="L69" s="52">
        <f t="shared" si="39"/>
        <v>62</v>
      </c>
      <c r="M69" s="52">
        <f t="shared" ref="M69" si="55">2018-I69</f>
        <v>63</v>
      </c>
      <c r="N69" s="52">
        <v>1.6</v>
      </c>
      <c r="O69" s="218">
        <f t="shared" si="41"/>
        <v>2.5806451612903225</v>
      </c>
      <c r="P69" s="139">
        <f t="shared" si="42"/>
        <v>100.80000000000001</v>
      </c>
      <c r="Q69" s="458"/>
      <c r="R69" s="461"/>
      <c r="S69" s="143"/>
      <c r="T69" s="143"/>
      <c r="U69" s="143"/>
      <c r="V69" s="143"/>
      <c r="W69" s="345"/>
      <c r="X69" s="443"/>
      <c r="Y69" s="356"/>
      <c r="Z69" s="358"/>
      <c r="AA69" s="344"/>
      <c r="AB69" s="472"/>
    </row>
    <row r="70" spans="1:33">
      <c r="A70" s="353"/>
      <c r="B70" s="368"/>
      <c r="C70" s="66">
        <v>65</v>
      </c>
      <c r="D70" s="52" t="s">
        <v>72</v>
      </c>
      <c r="E70" s="52">
        <v>3</v>
      </c>
      <c r="F70" s="50">
        <v>86071</v>
      </c>
      <c r="G70" s="50">
        <v>1910</v>
      </c>
      <c r="H70" s="50">
        <v>2014</v>
      </c>
      <c r="I70" s="50">
        <v>1947</v>
      </c>
      <c r="J70" s="51">
        <f t="shared" si="1"/>
        <v>37</v>
      </c>
      <c r="K70" s="218">
        <v>-0.5</v>
      </c>
      <c r="L70" s="52">
        <f t="shared" si="39"/>
        <v>67</v>
      </c>
      <c r="M70" s="52">
        <f t="shared" ref="M70" si="56">2018-I70</f>
        <v>71</v>
      </c>
      <c r="N70" s="52">
        <v>1.5</v>
      </c>
      <c r="O70" s="218">
        <f t="shared" si="41"/>
        <v>2.2388059701492535</v>
      </c>
      <c r="P70" s="139">
        <f t="shared" si="42"/>
        <v>106.5</v>
      </c>
      <c r="Q70" s="458"/>
      <c r="R70" s="461"/>
      <c r="S70" s="143"/>
      <c r="T70" s="143"/>
      <c r="U70" s="143"/>
      <c r="V70" s="143"/>
      <c r="W70" s="345"/>
      <c r="X70" s="443"/>
      <c r="Y70" s="356"/>
      <c r="Z70" s="358"/>
      <c r="AA70" s="344"/>
      <c r="AB70" s="472"/>
      <c r="AG70" s="2"/>
    </row>
    <row r="71" spans="1:33">
      <c r="A71" s="353"/>
      <c r="B71" s="368"/>
      <c r="C71" s="66">
        <v>66</v>
      </c>
      <c r="D71" s="52" t="s">
        <v>8</v>
      </c>
      <c r="E71" s="52">
        <v>0</v>
      </c>
      <c r="F71" s="50">
        <v>87031</v>
      </c>
      <c r="G71" s="50">
        <v>1945</v>
      </c>
      <c r="H71" s="50">
        <v>2017</v>
      </c>
      <c r="I71" s="50" t="s">
        <v>62</v>
      </c>
      <c r="J71" s="79" t="s">
        <v>62</v>
      </c>
      <c r="K71" s="238" t="s">
        <v>62</v>
      </c>
      <c r="L71" s="80" t="s">
        <v>62</v>
      </c>
      <c r="M71" s="80" t="s">
        <v>62</v>
      </c>
      <c r="N71" s="52">
        <v>2.15</v>
      </c>
      <c r="O71" s="218">
        <v>3</v>
      </c>
      <c r="P71" s="80" t="s">
        <v>62</v>
      </c>
      <c r="Q71" s="458"/>
      <c r="R71" s="461"/>
      <c r="S71" s="143"/>
      <c r="T71" s="143"/>
      <c r="U71" s="143"/>
      <c r="V71" s="143"/>
      <c r="W71" s="345"/>
      <c r="X71" s="443"/>
      <c r="Y71" s="356"/>
      <c r="Z71" s="358"/>
      <c r="AA71" s="344"/>
      <c r="AB71" s="472"/>
      <c r="AG71" s="2"/>
    </row>
    <row r="72" spans="1:33">
      <c r="A72" s="353"/>
      <c r="B72" s="368"/>
      <c r="C72" s="66">
        <v>67</v>
      </c>
      <c r="D72" s="52" t="s">
        <v>16</v>
      </c>
      <c r="E72" s="52">
        <v>3</v>
      </c>
      <c r="F72" s="50">
        <v>90015</v>
      </c>
      <c r="G72" s="50">
        <v>1910</v>
      </c>
      <c r="H72" s="50">
        <v>2017</v>
      </c>
      <c r="I72" s="50">
        <v>1960</v>
      </c>
      <c r="J72" s="51">
        <f t="shared" si="1"/>
        <v>50</v>
      </c>
      <c r="K72" s="218">
        <v>-2.4</v>
      </c>
      <c r="L72" s="52">
        <f>H72-I72</f>
        <v>57</v>
      </c>
      <c r="M72" s="52">
        <f t="shared" ref="M72" si="57">2018-I72</f>
        <v>58</v>
      </c>
      <c r="N72" s="52">
        <v>1.7</v>
      </c>
      <c r="O72" s="218">
        <f>100*N72/L72</f>
        <v>2.9824561403508771</v>
      </c>
      <c r="P72" s="139">
        <f>N72*M72</f>
        <v>98.6</v>
      </c>
      <c r="Q72" s="458"/>
      <c r="R72" s="461"/>
      <c r="S72" s="143"/>
      <c r="T72" s="143"/>
      <c r="U72" s="143"/>
      <c r="V72" s="143"/>
      <c r="W72" s="345"/>
      <c r="X72" s="443"/>
      <c r="Y72" s="356"/>
      <c r="Z72" s="358"/>
      <c r="AA72" s="344"/>
      <c r="AB72" s="472"/>
      <c r="AG72" s="2"/>
    </row>
    <row r="73" spans="1:33" ht="13" thickBot="1">
      <c r="A73" s="423"/>
      <c r="B73" s="368"/>
      <c r="C73" s="66">
        <v>68</v>
      </c>
      <c r="D73" s="52" t="s">
        <v>20</v>
      </c>
      <c r="E73" s="52">
        <v>3</v>
      </c>
      <c r="F73" s="50">
        <v>26021</v>
      </c>
      <c r="G73" s="50">
        <v>1910</v>
      </c>
      <c r="H73" s="50">
        <v>2017</v>
      </c>
      <c r="I73" s="50">
        <v>1955</v>
      </c>
      <c r="J73" s="51">
        <f t="shared" si="1"/>
        <v>45</v>
      </c>
      <c r="K73" s="218">
        <v>-2.6</v>
      </c>
      <c r="L73" s="52">
        <f>H73-I73</f>
        <v>62</v>
      </c>
      <c r="M73" s="52">
        <f t="shared" ref="M73" si="58">2018-I73</f>
        <v>63</v>
      </c>
      <c r="N73" s="52">
        <v>1.5</v>
      </c>
      <c r="O73" s="218">
        <f>100*N73/L73</f>
        <v>2.4193548387096775</v>
      </c>
      <c r="P73" s="139">
        <f>N73*M73</f>
        <v>94.5</v>
      </c>
      <c r="Q73" s="459"/>
      <c r="R73" s="462"/>
      <c r="S73" s="143"/>
      <c r="T73" s="143"/>
      <c r="U73" s="143"/>
      <c r="V73" s="143"/>
      <c r="W73" s="345"/>
      <c r="X73" s="443"/>
      <c r="Y73" s="356"/>
      <c r="Z73" s="358"/>
      <c r="AA73" s="344"/>
      <c r="AB73" s="472"/>
      <c r="AG73" s="2"/>
    </row>
    <row r="74" spans="1:33" ht="12" customHeight="1">
      <c r="A74" s="352" t="s">
        <v>164</v>
      </c>
      <c r="B74" s="419" t="s">
        <v>170</v>
      </c>
      <c r="C74" s="99">
        <v>69</v>
      </c>
      <c r="D74" s="100" t="s">
        <v>38</v>
      </c>
      <c r="E74" s="100">
        <v>3</v>
      </c>
      <c r="F74" s="101">
        <v>26026</v>
      </c>
      <c r="G74" s="101">
        <v>1910</v>
      </c>
      <c r="H74" s="101">
        <v>2017</v>
      </c>
      <c r="I74" s="101">
        <v>1947</v>
      </c>
      <c r="J74" s="102">
        <f t="shared" si="1"/>
        <v>37</v>
      </c>
      <c r="K74" s="219">
        <v>-1.9</v>
      </c>
      <c r="L74" s="100">
        <f>H74-I74</f>
        <v>70</v>
      </c>
      <c r="M74" s="100">
        <f t="shared" ref="M74" si="59">2018-I74</f>
        <v>71</v>
      </c>
      <c r="N74" s="100">
        <v>1.1000000000000001</v>
      </c>
      <c r="O74" s="219">
        <f>100*N74/L74</f>
        <v>1.5714285714285716</v>
      </c>
      <c r="P74" s="103">
        <f>N74*M74</f>
        <v>78.100000000000009</v>
      </c>
      <c r="Q74" s="449">
        <f>AVERAGE(O74:O80)</f>
        <v>1.8122010094360328</v>
      </c>
      <c r="R74" s="451">
        <f>AVERAGE(P74:P80)</f>
        <v>76.600000000000009</v>
      </c>
      <c r="S74" s="436">
        <f>AVERAGE(O74:O91)</f>
        <v>2.025243809592534</v>
      </c>
      <c r="T74" s="396">
        <f>AVERAGE(P74:P91)</f>
        <v>86.144117647058806</v>
      </c>
      <c r="U74" s="143"/>
      <c r="V74" s="143"/>
      <c r="W74" s="345"/>
      <c r="X74" s="443"/>
      <c r="Y74" s="356"/>
      <c r="Z74" s="358"/>
      <c r="AA74" s="344"/>
      <c r="AB74" s="472"/>
      <c r="AG74" s="2"/>
    </row>
    <row r="75" spans="1:33">
      <c r="A75" s="353"/>
      <c r="B75" s="420"/>
      <c r="C75" s="68">
        <v>70</v>
      </c>
      <c r="D75" s="69" t="s">
        <v>17</v>
      </c>
      <c r="E75" s="69">
        <v>3</v>
      </c>
      <c r="F75" s="70">
        <v>23090</v>
      </c>
      <c r="G75" s="70">
        <v>1911</v>
      </c>
      <c r="H75" s="70">
        <v>2017</v>
      </c>
      <c r="I75" s="70">
        <v>1955</v>
      </c>
      <c r="J75" s="82">
        <f t="shared" si="1"/>
        <v>44</v>
      </c>
      <c r="K75" s="220">
        <v>0</v>
      </c>
      <c r="L75" s="69">
        <f>H75-I75</f>
        <v>62</v>
      </c>
      <c r="M75" s="69">
        <f t="shared" ref="M75" si="60">2018-I75</f>
        <v>63</v>
      </c>
      <c r="N75" s="69">
        <v>1.4</v>
      </c>
      <c r="O75" s="220">
        <f>100*N75/L75</f>
        <v>2.2580645161290325</v>
      </c>
      <c r="P75" s="81">
        <f>N75*M75</f>
        <v>88.199999999999989</v>
      </c>
      <c r="Q75" s="450"/>
      <c r="R75" s="452"/>
      <c r="S75" s="437"/>
      <c r="T75" s="397"/>
      <c r="U75" s="143"/>
      <c r="V75" s="143"/>
      <c r="W75" s="345"/>
      <c r="X75" s="443"/>
      <c r="Y75" s="356"/>
      <c r="Z75" s="358"/>
      <c r="AA75" s="344"/>
      <c r="AB75" s="472"/>
      <c r="AG75" s="2"/>
    </row>
    <row r="76" spans="1:33">
      <c r="A76" s="353"/>
      <c r="B76" s="420"/>
      <c r="C76" s="68">
        <v>71</v>
      </c>
      <c r="D76" s="69" t="s">
        <v>40</v>
      </c>
      <c r="E76" s="69">
        <v>0</v>
      </c>
      <c r="F76" s="70">
        <v>22823</v>
      </c>
      <c r="G76" s="70">
        <v>1963</v>
      </c>
      <c r="H76" s="70">
        <v>2017</v>
      </c>
      <c r="I76" s="70" t="s">
        <v>62</v>
      </c>
      <c r="J76" s="84" t="s">
        <v>62</v>
      </c>
      <c r="K76" s="239" t="s">
        <v>62</v>
      </c>
      <c r="L76" s="85" t="s">
        <v>62</v>
      </c>
      <c r="M76" s="85" t="s">
        <v>62</v>
      </c>
      <c r="N76" s="69">
        <v>0.7</v>
      </c>
      <c r="O76" s="220">
        <v>1.2</v>
      </c>
      <c r="P76" s="85" t="s">
        <v>62</v>
      </c>
      <c r="Q76" s="450"/>
      <c r="R76" s="452"/>
      <c r="S76" s="437"/>
      <c r="T76" s="397"/>
      <c r="U76" s="143"/>
      <c r="V76" s="143"/>
      <c r="W76" s="345"/>
      <c r="X76" s="443"/>
      <c r="Y76" s="356"/>
      <c r="Z76" s="358"/>
      <c r="AA76" s="344"/>
      <c r="AB76" s="472"/>
      <c r="AG76" s="2"/>
    </row>
    <row r="77" spans="1:33">
      <c r="A77" s="353"/>
      <c r="B77" s="420"/>
      <c r="C77" s="68">
        <v>72</v>
      </c>
      <c r="D77" s="69" t="s">
        <v>41</v>
      </c>
      <c r="E77" s="69">
        <v>3</v>
      </c>
      <c r="F77" s="70">
        <v>18192</v>
      </c>
      <c r="G77" s="70">
        <v>1910</v>
      </c>
      <c r="H77" s="70">
        <v>2017</v>
      </c>
      <c r="I77" s="70">
        <v>1955</v>
      </c>
      <c r="J77" s="82">
        <f t="shared" si="1"/>
        <v>45</v>
      </c>
      <c r="K77" s="220">
        <v>-0.4</v>
      </c>
      <c r="L77" s="69">
        <f t="shared" ref="L77:L89" si="61">H77-I77</f>
        <v>62</v>
      </c>
      <c r="M77" s="69">
        <f t="shared" ref="M77" si="62">2018-I77</f>
        <v>63</v>
      </c>
      <c r="N77" s="69">
        <v>0.9</v>
      </c>
      <c r="O77" s="220">
        <f t="shared" ref="O77:O89" si="63">100*N77/L77</f>
        <v>1.4516129032258065</v>
      </c>
      <c r="P77" s="81">
        <f t="shared" ref="P77:P89" si="64">N77*M77</f>
        <v>56.7</v>
      </c>
      <c r="Q77" s="450"/>
      <c r="R77" s="452"/>
      <c r="S77" s="437"/>
      <c r="T77" s="397"/>
      <c r="U77" s="143"/>
      <c r="V77" s="143"/>
      <c r="W77" s="345"/>
      <c r="X77" s="443"/>
      <c r="Y77" s="356"/>
      <c r="Z77" s="358"/>
      <c r="AA77" s="344"/>
      <c r="AB77" s="472"/>
      <c r="AG77" s="2"/>
    </row>
    <row r="78" spans="1:33">
      <c r="A78" s="353"/>
      <c r="B78" s="420"/>
      <c r="C78" s="68">
        <v>73</v>
      </c>
      <c r="D78" s="69" t="s">
        <v>42</v>
      </c>
      <c r="E78" s="69">
        <v>3</v>
      </c>
      <c r="F78" s="70">
        <v>18044</v>
      </c>
      <c r="G78" s="70">
        <v>1931</v>
      </c>
      <c r="H78" s="70">
        <v>2017</v>
      </c>
      <c r="I78" s="70">
        <v>1955</v>
      </c>
      <c r="J78" s="82">
        <f t="shared" si="1"/>
        <v>24</v>
      </c>
      <c r="K78" s="220">
        <v>-1.7</v>
      </c>
      <c r="L78" s="69">
        <f t="shared" si="61"/>
        <v>62</v>
      </c>
      <c r="M78" s="69">
        <f t="shared" ref="M78" si="65">2018-I78</f>
        <v>63</v>
      </c>
      <c r="N78" s="69">
        <v>1.1000000000000001</v>
      </c>
      <c r="O78" s="220">
        <f t="shared" si="63"/>
        <v>1.774193548387097</v>
      </c>
      <c r="P78" s="81">
        <f t="shared" si="64"/>
        <v>69.300000000000011</v>
      </c>
      <c r="Q78" s="450"/>
      <c r="R78" s="452"/>
      <c r="S78" s="437"/>
      <c r="T78" s="397"/>
      <c r="U78" s="143"/>
      <c r="V78" s="143"/>
      <c r="W78" s="345"/>
      <c r="X78" s="443"/>
      <c r="Y78" s="356"/>
      <c r="Z78" s="358"/>
      <c r="AA78" s="344"/>
      <c r="AB78" s="472"/>
      <c r="AG78" s="2"/>
    </row>
    <row r="79" spans="1:33">
      <c r="A79" s="353"/>
      <c r="B79" s="420"/>
      <c r="C79" s="68">
        <v>74</v>
      </c>
      <c r="D79" s="69" t="s">
        <v>19</v>
      </c>
      <c r="E79" s="69">
        <v>2</v>
      </c>
      <c r="F79" s="70">
        <v>18012</v>
      </c>
      <c r="G79" s="70">
        <v>1943</v>
      </c>
      <c r="H79" s="70">
        <v>2017</v>
      </c>
      <c r="I79" s="70">
        <v>1955</v>
      </c>
      <c r="J79" s="82">
        <f t="shared" si="1"/>
        <v>12</v>
      </c>
      <c r="K79" s="220">
        <v>0</v>
      </c>
      <c r="L79" s="69">
        <f t="shared" si="61"/>
        <v>62</v>
      </c>
      <c r="M79" s="69">
        <f t="shared" ref="M79" si="66">2018-I79</f>
        <v>63</v>
      </c>
      <c r="N79" s="69">
        <v>1.3</v>
      </c>
      <c r="O79" s="220">
        <f t="shared" si="63"/>
        <v>2.096774193548387</v>
      </c>
      <c r="P79" s="81">
        <f t="shared" si="64"/>
        <v>81.900000000000006</v>
      </c>
      <c r="Q79" s="450"/>
      <c r="R79" s="452"/>
      <c r="S79" s="437"/>
      <c r="T79" s="397"/>
      <c r="U79" s="143"/>
      <c r="V79" s="143"/>
      <c r="W79" s="345"/>
      <c r="X79" s="443"/>
      <c r="Y79" s="356"/>
      <c r="Z79" s="358"/>
      <c r="AA79" s="344"/>
      <c r="AB79" s="472"/>
      <c r="AG79" s="2"/>
    </row>
    <row r="80" spans="1:33" ht="13" thickBot="1">
      <c r="A80" s="353"/>
      <c r="B80" s="420"/>
      <c r="C80" s="68">
        <v>75</v>
      </c>
      <c r="D80" s="69" t="s">
        <v>43</v>
      </c>
      <c r="E80" s="69">
        <v>2</v>
      </c>
      <c r="F80" s="70">
        <v>11052</v>
      </c>
      <c r="G80" s="70">
        <v>1947</v>
      </c>
      <c r="H80" s="70">
        <v>2017</v>
      </c>
      <c r="I80" s="70">
        <v>1957</v>
      </c>
      <c r="J80" s="82">
        <f t="shared" si="1"/>
        <v>10</v>
      </c>
      <c r="K80" s="220">
        <v>0</v>
      </c>
      <c r="L80" s="69">
        <f t="shared" si="61"/>
        <v>60</v>
      </c>
      <c r="M80" s="69">
        <f t="shared" ref="M80" si="67">2018-I80</f>
        <v>61</v>
      </c>
      <c r="N80" s="69">
        <v>1.4</v>
      </c>
      <c r="O80" s="220">
        <f t="shared" si="63"/>
        <v>2.3333333333333335</v>
      </c>
      <c r="P80" s="81">
        <f t="shared" si="64"/>
        <v>85.399999999999991</v>
      </c>
      <c r="Q80" s="450"/>
      <c r="R80" s="452"/>
      <c r="S80" s="437"/>
      <c r="T80" s="397"/>
      <c r="U80" s="143"/>
      <c r="V80" s="143"/>
      <c r="W80" s="345"/>
      <c r="X80" s="443"/>
      <c r="Y80" s="356"/>
      <c r="Z80" s="358"/>
      <c r="AA80" s="344"/>
      <c r="AB80" s="472"/>
      <c r="AG80" s="2"/>
    </row>
    <row r="81" spans="1:33" ht="13" customHeight="1" thickTop="1">
      <c r="A81" s="353"/>
      <c r="B81" s="421" t="s">
        <v>171</v>
      </c>
      <c r="C81" s="110">
        <v>76</v>
      </c>
      <c r="D81" s="111" t="s">
        <v>44</v>
      </c>
      <c r="E81" s="111">
        <v>3</v>
      </c>
      <c r="F81" s="112">
        <v>9789</v>
      </c>
      <c r="G81" s="112">
        <v>1910</v>
      </c>
      <c r="H81" s="112">
        <v>2017</v>
      </c>
      <c r="I81" s="112">
        <v>1955</v>
      </c>
      <c r="J81" s="113">
        <f t="shared" si="1"/>
        <v>45</v>
      </c>
      <c r="K81" s="221">
        <v>-1.1000000000000001</v>
      </c>
      <c r="L81" s="111">
        <f t="shared" si="61"/>
        <v>62</v>
      </c>
      <c r="M81" s="111">
        <f t="shared" ref="M81" si="68">2018-I81</f>
        <v>63</v>
      </c>
      <c r="N81" s="111">
        <v>1.4</v>
      </c>
      <c r="O81" s="221">
        <f t="shared" si="63"/>
        <v>2.2580645161290325</v>
      </c>
      <c r="P81" s="114">
        <f t="shared" si="64"/>
        <v>88.199999999999989</v>
      </c>
      <c r="Q81" s="453">
        <f>AVERAGE(O81:O91)</f>
        <v>2.1608165006012165</v>
      </c>
      <c r="R81" s="455">
        <f>AVERAGE(P81:P91)</f>
        <v>91.350000000000009</v>
      </c>
      <c r="S81" s="437"/>
      <c r="T81" s="397"/>
      <c r="U81" s="144"/>
      <c r="V81" s="144"/>
      <c r="W81" s="346">
        <f>AVERAGE(O81:O91,O100:O113)</f>
        <v>1.6647235186582237</v>
      </c>
      <c r="X81" s="444">
        <f>AVERAGE(P81:P91,P100:P113)</f>
        <v>67.668000000000006</v>
      </c>
      <c r="Y81" s="356"/>
      <c r="Z81" s="358"/>
      <c r="AA81" s="344"/>
      <c r="AB81" s="473">
        <f>AVERAGE(K81:K91,K100:K113)</f>
        <v>-0.3411764705882353</v>
      </c>
      <c r="AG81" s="2"/>
    </row>
    <row r="82" spans="1:33">
      <c r="A82" s="353"/>
      <c r="B82" s="422"/>
      <c r="C82" s="57">
        <v>77</v>
      </c>
      <c r="D82" s="58" t="s">
        <v>45</v>
      </c>
      <c r="E82" s="58">
        <v>3</v>
      </c>
      <c r="F82" s="59">
        <v>9741</v>
      </c>
      <c r="G82" s="59">
        <v>1910</v>
      </c>
      <c r="H82" s="59">
        <v>2013</v>
      </c>
      <c r="I82" s="59">
        <v>1957</v>
      </c>
      <c r="J82" s="83">
        <f t="shared" si="1"/>
        <v>47</v>
      </c>
      <c r="K82" s="222">
        <v>-0.7</v>
      </c>
      <c r="L82" s="58">
        <f t="shared" si="61"/>
        <v>56</v>
      </c>
      <c r="M82" s="58">
        <f t="shared" ref="M82" si="69">2018-I82</f>
        <v>61</v>
      </c>
      <c r="N82" s="58">
        <v>0.9</v>
      </c>
      <c r="O82" s="222">
        <f t="shared" si="63"/>
        <v>1.6071428571428572</v>
      </c>
      <c r="P82" s="86">
        <f t="shared" si="64"/>
        <v>54.9</v>
      </c>
      <c r="Q82" s="454"/>
      <c r="R82" s="456"/>
      <c r="S82" s="437"/>
      <c r="T82" s="397"/>
      <c r="U82" s="143"/>
      <c r="V82" s="143"/>
      <c r="W82" s="347"/>
      <c r="X82" s="445"/>
      <c r="Y82" s="356"/>
      <c r="Z82" s="358"/>
      <c r="AA82" s="344"/>
      <c r="AB82" s="447"/>
      <c r="AG82" s="2"/>
    </row>
    <row r="83" spans="1:33" ht="12" customHeight="1">
      <c r="A83" s="353"/>
      <c r="B83" s="422"/>
      <c r="C83" s="57">
        <v>78</v>
      </c>
      <c r="D83" s="58" t="s">
        <v>47</v>
      </c>
      <c r="E83" s="58">
        <v>3</v>
      </c>
      <c r="F83" s="59">
        <v>9518</v>
      </c>
      <c r="G83" s="59">
        <v>1910</v>
      </c>
      <c r="H83" s="59">
        <v>2017</v>
      </c>
      <c r="I83" s="59">
        <v>1968</v>
      </c>
      <c r="J83" s="83">
        <f t="shared" si="1"/>
        <v>58</v>
      </c>
      <c r="K83" s="222">
        <v>-0.7</v>
      </c>
      <c r="L83" s="58">
        <f t="shared" si="61"/>
        <v>49</v>
      </c>
      <c r="M83" s="58">
        <f t="shared" ref="M83" si="70">2018-I83</f>
        <v>50</v>
      </c>
      <c r="N83" s="60">
        <v>1</v>
      </c>
      <c r="O83" s="222">
        <f t="shared" si="63"/>
        <v>2.0408163265306123</v>
      </c>
      <c r="P83" s="86">
        <f t="shared" si="64"/>
        <v>50</v>
      </c>
      <c r="Q83" s="454"/>
      <c r="R83" s="456"/>
      <c r="S83" s="437"/>
      <c r="T83" s="397"/>
      <c r="U83" s="143"/>
      <c r="V83" s="143"/>
      <c r="W83" s="347"/>
      <c r="X83" s="445"/>
      <c r="Y83" s="356"/>
      <c r="Z83" s="358"/>
      <c r="AA83" s="344"/>
      <c r="AB83" s="447"/>
    </row>
    <row r="84" spans="1:33">
      <c r="A84" s="353"/>
      <c r="B84" s="422"/>
      <c r="C84" s="57">
        <v>79</v>
      </c>
      <c r="D84" s="58" t="s">
        <v>50</v>
      </c>
      <c r="E84" s="58">
        <v>2</v>
      </c>
      <c r="F84" s="59">
        <v>9021</v>
      </c>
      <c r="G84" s="59">
        <v>1910</v>
      </c>
      <c r="H84" s="59">
        <v>2017</v>
      </c>
      <c r="I84" s="59">
        <v>1925</v>
      </c>
      <c r="J84" s="83">
        <f t="shared" si="1"/>
        <v>15</v>
      </c>
      <c r="K84" s="222">
        <v>-0.4</v>
      </c>
      <c r="L84" s="58">
        <f t="shared" si="61"/>
        <v>92</v>
      </c>
      <c r="M84" s="58">
        <f t="shared" ref="M84" si="71">2018-I84</f>
        <v>93</v>
      </c>
      <c r="N84" s="58">
        <v>1.25</v>
      </c>
      <c r="O84" s="222">
        <f t="shared" si="63"/>
        <v>1.3586956521739131</v>
      </c>
      <c r="P84" s="86">
        <f t="shared" si="64"/>
        <v>116.25</v>
      </c>
      <c r="Q84" s="454"/>
      <c r="R84" s="456"/>
      <c r="S84" s="437"/>
      <c r="T84" s="397"/>
      <c r="U84" s="143"/>
      <c r="V84" s="143"/>
      <c r="W84" s="347"/>
      <c r="X84" s="445"/>
      <c r="Y84" s="356"/>
      <c r="Z84" s="358"/>
      <c r="AA84" s="344"/>
      <c r="AB84" s="447"/>
    </row>
    <row r="85" spans="1:33">
      <c r="A85" s="353"/>
      <c r="B85" s="422"/>
      <c r="C85" s="57">
        <v>80</v>
      </c>
      <c r="D85" s="58" t="s">
        <v>51</v>
      </c>
      <c r="E85" s="58">
        <v>3</v>
      </c>
      <c r="F85" s="59">
        <v>8051</v>
      </c>
      <c r="G85" s="59">
        <v>1910</v>
      </c>
      <c r="H85" s="59">
        <v>2013</v>
      </c>
      <c r="I85" s="59">
        <v>1955</v>
      </c>
      <c r="J85" s="83">
        <f t="shared" si="1"/>
        <v>45</v>
      </c>
      <c r="K85" s="222">
        <v>0</v>
      </c>
      <c r="L85" s="58">
        <f t="shared" si="61"/>
        <v>58</v>
      </c>
      <c r="M85" s="58">
        <f t="shared" ref="M85" si="72">2018-I85</f>
        <v>63</v>
      </c>
      <c r="N85" s="60">
        <v>1</v>
      </c>
      <c r="O85" s="222">
        <f t="shared" si="63"/>
        <v>1.7241379310344827</v>
      </c>
      <c r="P85" s="86">
        <f t="shared" si="64"/>
        <v>63</v>
      </c>
      <c r="Q85" s="454"/>
      <c r="R85" s="456"/>
      <c r="S85" s="437"/>
      <c r="T85" s="397"/>
      <c r="U85" s="143"/>
      <c r="V85" s="143"/>
      <c r="W85" s="347"/>
      <c r="X85" s="445"/>
      <c r="Y85" s="356"/>
      <c r="Z85" s="358"/>
      <c r="AA85" s="344"/>
      <c r="AB85" s="447"/>
    </row>
    <row r="86" spans="1:33">
      <c r="A86" s="353"/>
      <c r="B86" s="422"/>
      <c r="C86" s="57">
        <v>81</v>
      </c>
      <c r="D86" s="58" t="s">
        <v>52</v>
      </c>
      <c r="E86" s="58">
        <v>3</v>
      </c>
      <c r="F86" s="59">
        <v>6011</v>
      </c>
      <c r="G86" s="59">
        <v>1910</v>
      </c>
      <c r="H86" s="59">
        <v>2017</v>
      </c>
      <c r="I86" s="59">
        <v>1925</v>
      </c>
      <c r="J86" s="83">
        <f t="shared" si="1"/>
        <v>15</v>
      </c>
      <c r="K86" s="222">
        <v>-1</v>
      </c>
      <c r="L86" s="58">
        <f t="shared" si="61"/>
        <v>92</v>
      </c>
      <c r="M86" s="58">
        <f t="shared" ref="M86" si="73">2018-I86</f>
        <v>93</v>
      </c>
      <c r="N86" s="58">
        <v>2.4</v>
      </c>
      <c r="O86" s="222">
        <f t="shared" si="63"/>
        <v>2.6086956521739131</v>
      </c>
      <c r="P86" s="86">
        <f t="shared" si="64"/>
        <v>223.2</v>
      </c>
      <c r="Q86" s="454"/>
      <c r="R86" s="456"/>
      <c r="S86" s="437"/>
      <c r="T86" s="397"/>
      <c r="U86" s="143"/>
      <c r="V86" s="145" t="s">
        <v>176</v>
      </c>
      <c r="W86" s="347"/>
      <c r="X86" s="445"/>
      <c r="Y86" s="356"/>
      <c r="Z86" s="358"/>
      <c r="AA86" s="344"/>
      <c r="AB86" s="447"/>
    </row>
    <row r="87" spans="1:33">
      <c r="A87" s="353"/>
      <c r="B87" s="422"/>
      <c r="C87" s="57">
        <v>82</v>
      </c>
      <c r="D87" s="58" t="s">
        <v>53</v>
      </c>
      <c r="E87" s="58">
        <v>3</v>
      </c>
      <c r="F87" s="59">
        <v>4106</v>
      </c>
      <c r="G87" s="59">
        <v>1910</v>
      </c>
      <c r="H87" s="59">
        <v>2017</v>
      </c>
      <c r="I87" s="59">
        <v>1967</v>
      </c>
      <c r="J87" s="83">
        <f t="shared" si="1"/>
        <v>57</v>
      </c>
      <c r="K87" s="222">
        <v>-1.4</v>
      </c>
      <c r="L87" s="58">
        <f t="shared" si="61"/>
        <v>50</v>
      </c>
      <c r="M87" s="58">
        <f t="shared" ref="M87" si="74">2018-I87</f>
        <v>51</v>
      </c>
      <c r="N87" s="58">
        <v>1.6</v>
      </c>
      <c r="O87" s="222">
        <f t="shared" si="63"/>
        <v>3.2</v>
      </c>
      <c r="P87" s="86">
        <f t="shared" si="64"/>
        <v>81.600000000000009</v>
      </c>
      <c r="Q87" s="454"/>
      <c r="R87" s="456"/>
      <c r="S87" s="437"/>
      <c r="T87" s="397"/>
      <c r="U87" s="143"/>
      <c r="V87" s="143"/>
      <c r="W87" s="347"/>
      <c r="X87" s="445"/>
      <c r="Y87" s="356"/>
      <c r="Z87" s="358"/>
      <c r="AA87" s="344"/>
      <c r="AB87" s="447"/>
    </row>
    <row r="88" spans="1:33">
      <c r="A88" s="353"/>
      <c r="B88" s="422"/>
      <c r="C88" s="57">
        <v>83</v>
      </c>
      <c r="D88" s="58" t="s">
        <v>54</v>
      </c>
      <c r="E88" s="58">
        <v>3</v>
      </c>
      <c r="F88" s="59">
        <v>4032</v>
      </c>
      <c r="G88" s="59">
        <v>1913</v>
      </c>
      <c r="H88" s="59">
        <v>2017</v>
      </c>
      <c r="I88" s="59">
        <v>1967</v>
      </c>
      <c r="J88" s="83">
        <f t="shared" si="1"/>
        <v>54</v>
      </c>
      <c r="K88" s="222">
        <v>0</v>
      </c>
      <c r="L88" s="58">
        <f t="shared" si="61"/>
        <v>50</v>
      </c>
      <c r="M88" s="58">
        <f t="shared" ref="M88" si="75">2018-I88</f>
        <v>51</v>
      </c>
      <c r="N88" s="58">
        <v>1.4</v>
      </c>
      <c r="O88" s="222">
        <f t="shared" si="63"/>
        <v>2.8</v>
      </c>
      <c r="P88" s="86">
        <f t="shared" si="64"/>
        <v>71.399999999999991</v>
      </c>
      <c r="Q88" s="454"/>
      <c r="R88" s="456"/>
      <c r="S88" s="437"/>
      <c r="T88" s="397"/>
      <c r="U88" s="143"/>
      <c r="V88" s="143"/>
      <c r="W88" s="347"/>
      <c r="X88" s="445"/>
      <c r="Y88" s="356"/>
      <c r="Z88" s="358"/>
      <c r="AA88" s="344"/>
      <c r="AB88" s="447"/>
    </row>
    <row r="89" spans="1:33">
      <c r="A89" s="353"/>
      <c r="B89" s="422"/>
      <c r="C89" s="57">
        <v>84</v>
      </c>
      <c r="D89" s="58" t="s">
        <v>55</v>
      </c>
      <c r="E89" s="58">
        <v>3</v>
      </c>
      <c r="F89" s="59">
        <v>3003</v>
      </c>
      <c r="G89" s="59">
        <v>1910</v>
      </c>
      <c r="H89" s="59">
        <v>2017</v>
      </c>
      <c r="I89" s="59">
        <v>1967</v>
      </c>
      <c r="J89" s="83">
        <f t="shared" si="1"/>
        <v>57</v>
      </c>
      <c r="K89" s="222">
        <v>-1.4</v>
      </c>
      <c r="L89" s="58">
        <f t="shared" si="61"/>
        <v>50</v>
      </c>
      <c r="M89" s="58">
        <f t="shared" ref="M89" si="76">2018-I89</f>
        <v>51</v>
      </c>
      <c r="N89" s="58">
        <v>1.2</v>
      </c>
      <c r="O89" s="222">
        <f t="shared" si="63"/>
        <v>2.4</v>
      </c>
      <c r="P89" s="86">
        <f t="shared" si="64"/>
        <v>61.199999999999996</v>
      </c>
      <c r="Q89" s="454"/>
      <c r="R89" s="456"/>
      <c r="S89" s="437"/>
      <c r="T89" s="397"/>
      <c r="U89" s="143"/>
      <c r="V89" s="143"/>
      <c r="W89" s="347"/>
      <c r="X89" s="445"/>
      <c r="Y89" s="356"/>
      <c r="Z89" s="358"/>
      <c r="AA89" s="344"/>
      <c r="AB89" s="447"/>
    </row>
    <row r="90" spans="1:33">
      <c r="A90" s="353"/>
      <c r="B90" s="422"/>
      <c r="C90" s="57">
        <v>85</v>
      </c>
      <c r="D90" s="58" t="s">
        <v>56</v>
      </c>
      <c r="E90" s="58">
        <v>0</v>
      </c>
      <c r="F90" s="59">
        <v>1019</v>
      </c>
      <c r="G90" s="59">
        <v>1942</v>
      </c>
      <c r="H90" s="59">
        <v>2017</v>
      </c>
      <c r="I90" s="59" t="s">
        <v>62</v>
      </c>
      <c r="J90" s="87" t="s">
        <v>62</v>
      </c>
      <c r="K90" s="240" t="s">
        <v>62</v>
      </c>
      <c r="L90" s="88" t="s">
        <v>62</v>
      </c>
      <c r="M90" s="88" t="s">
        <v>62</v>
      </c>
      <c r="N90" s="58">
        <v>1.6</v>
      </c>
      <c r="O90" s="223">
        <v>2.2000000000000002</v>
      </c>
      <c r="P90" s="58">
        <v>117</v>
      </c>
      <c r="Q90" s="454"/>
      <c r="R90" s="456"/>
      <c r="S90" s="437"/>
      <c r="T90" s="397"/>
      <c r="U90" s="143"/>
      <c r="V90" s="143"/>
      <c r="W90" s="347"/>
      <c r="X90" s="445"/>
      <c r="Y90" s="356"/>
      <c r="Z90" s="358"/>
      <c r="AA90" s="344"/>
      <c r="AB90" s="447"/>
    </row>
    <row r="91" spans="1:33" ht="12" customHeight="1" thickBot="1">
      <c r="A91" s="353"/>
      <c r="B91" s="422"/>
      <c r="C91" s="73">
        <v>86</v>
      </c>
      <c r="D91" s="71" t="s">
        <v>57</v>
      </c>
      <c r="E91" s="71">
        <v>3</v>
      </c>
      <c r="F91" s="72">
        <v>14015</v>
      </c>
      <c r="G91" s="72">
        <v>1910</v>
      </c>
      <c r="H91" s="72">
        <v>2017</v>
      </c>
      <c r="I91" s="72">
        <v>1947</v>
      </c>
      <c r="J91" s="89">
        <f t="shared" si="1"/>
        <v>37</v>
      </c>
      <c r="K91" s="224">
        <v>0</v>
      </c>
      <c r="L91" s="71">
        <f t="shared" ref="L91:L96" si="77">H91-I91</f>
        <v>70</v>
      </c>
      <c r="M91" s="71">
        <f t="shared" ref="M91" si="78">2018-I91</f>
        <v>71</v>
      </c>
      <c r="N91" s="71">
        <v>1.1000000000000001</v>
      </c>
      <c r="O91" s="224">
        <f>100*N91/L91</f>
        <v>1.5714285714285716</v>
      </c>
      <c r="P91" s="115">
        <f>N91*M91</f>
        <v>78.100000000000009</v>
      </c>
      <c r="Q91" s="454"/>
      <c r="R91" s="456"/>
      <c r="S91" s="438"/>
      <c r="T91" s="398"/>
      <c r="U91" s="146"/>
      <c r="V91" s="143"/>
      <c r="W91" s="348"/>
      <c r="X91" s="446"/>
      <c r="Y91" s="356"/>
      <c r="Z91" s="358"/>
      <c r="AA91" s="344"/>
      <c r="AB91" s="448"/>
      <c r="AG91" s="2"/>
    </row>
    <row r="92" spans="1:33" ht="12" customHeight="1" thickTop="1">
      <c r="A92" s="417" t="s">
        <v>161</v>
      </c>
      <c r="B92" s="433" t="s">
        <v>125</v>
      </c>
      <c r="C92" s="116">
        <v>87</v>
      </c>
      <c r="D92" s="117" t="s">
        <v>108</v>
      </c>
      <c r="E92" s="117">
        <v>3</v>
      </c>
      <c r="F92" s="118">
        <v>15135</v>
      </c>
      <c r="G92" s="118">
        <v>1911</v>
      </c>
      <c r="H92" s="118">
        <v>2018</v>
      </c>
      <c r="I92" s="118">
        <v>1955</v>
      </c>
      <c r="J92" s="119">
        <f t="shared" si="1"/>
        <v>44</v>
      </c>
      <c r="K92" s="225">
        <v>-0.9</v>
      </c>
      <c r="L92" s="117">
        <f t="shared" si="77"/>
        <v>63</v>
      </c>
      <c r="M92" s="117">
        <f t="shared" ref="M92" si="79">2018-I92</f>
        <v>63</v>
      </c>
      <c r="N92" s="117">
        <v>1.5</v>
      </c>
      <c r="O92" s="225">
        <f>100*N92/L92</f>
        <v>2.3809523809523809</v>
      </c>
      <c r="P92" s="120">
        <f>N92*M92</f>
        <v>94.5</v>
      </c>
      <c r="Q92" s="399">
        <f>AVERAGE(O92:O99)</f>
        <v>2.2135108882262586</v>
      </c>
      <c r="R92" s="402">
        <f>AVERAGE(P92:P99)</f>
        <v>93.025000000000006</v>
      </c>
      <c r="S92" s="144"/>
      <c r="T92" s="144" t="s">
        <v>64</v>
      </c>
      <c r="U92" s="144"/>
      <c r="V92" s="144"/>
      <c r="W92" s="184"/>
      <c r="X92" s="185"/>
      <c r="Y92" s="356"/>
      <c r="Z92" s="358"/>
      <c r="AA92" s="344"/>
      <c r="AB92" s="185"/>
      <c r="AG92" s="2"/>
    </row>
    <row r="93" spans="1:33">
      <c r="A93" s="415"/>
      <c r="B93" s="434"/>
      <c r="C93" s="73">
        <v>88</v>
      </c>
      <c r="D93" s="71" t="s">
        <v>58</v>
      </c>
      <c r="E93" s="71">
        <v>3</v>
      </c>
      <c r="F93" s="72">
        <v>15590</v>
      </c>
      <c r="G93" s="72">
        <v>1910</v>
      </c>
      <c r="H93" s="72">
        <v>2017</v>
      </c>
      <c r="I93" s="72">
        <v>1949</v>
      </c>
      <c r="J93" s="89">
        <f t="shared" si="1"/>
        <v>39</v>
      </c>
      <c r="K93" s="224">
        <v>0</v>
      </c>
      <c r="L93" s="71">
        <f t="shared" si="77"/>
        <v>68</v>
      </c>
      <c r="M93" s="71">
        <f t="shared" ref="M93" si="80">2018-I93</f>
        <v>69</v>
      </c>
      <c r="N93" s="71">
        <v>1.4</v>
      </c>
      <c r="O93" s="226">
        <v>2.1</v>
      </c>
      <c r="P93" s="71">
        <v>97</v>
      </c>
      <c r="Q93" s="400"/>
      <c r="R93" s="403"/>
      <c r="S93" s="143"/>
      <c r="T93" s="143"/>
      <c r="U93" s="143"/>
      <c r="V93" s="143"/>
      <c r="W93" s="186"/>
      <c r="X93" s="187"/>
      <c r="Y93" s="356"/>
      <c r="Z93" s="358"/>
      <c r="AA93" s="344"/>
      <c r="AB93" s="187"/>
      <c r="AG93" s="2"/>
    </row>
    <row r="94" spans="1:33">
      <c r="A94" s="415"/>
      <c r="B94" s="434"/>
      <c r="C94" s="68">
        <v>89</v>
      </c>
      <c r="D94" s="69" t="s">
        <v>101</v>
      </c>
      <c r="E94" s="69">
        <v>2</v>
      </c>
      <c r="F94" s="70">
        <v>17043</v>
      </c>
      <c r="G94" s="70">
        <v>1941</v>
      </c>
      <c r="H94" s="70">
        <v>2018</v>
      </c>
      <c r="I94" s="70">
        <v>1950</v>
      </c>
      <c r="J94" s="82">
        <f t="shared" ref="J94:J98" si="81">I94-G94</f>
        <v>9</v>
      </c>
      <c r="K94" s="241">
        <v>-2.4</v>
      </c>
      <c r="L94" s="69">
        <f t="shared" si="77"/>
        <v>68</v>
      </c>
      <c r="M94" s="69">
        <f t="shared" ref="M94" si="82">2018-I94</f>
        <v>68</v>
      </c>
      <c r="N94" s="69">
        <v>1.6</v>
      </c>
      <c r="O94" s="220">
        <f>100*N94/L94</f>
        <v>2.3529411764705883</v>
      </c>
      <c r="P94" s="81">
        <f>N94*M94</f>
        <v>108.80000000000001</v>
      </c>
      <c r="Q94" s="400"/>
      <c r="R94" s="403"/>
      <c r="S94" s="143"/>
      <c r="T94" s="143"/>
      <c r="U94" s="143"/>
      <c r="V94" s="143"/>
      <c r="W94" s="186"/>
      <c r="X94" s="187"/>
      <c r="Y94" s="356"/>
      <c r="Z94" s="358"/>
      <c r="AA94" s="344"/>
      <c r="AB94" s="187"/>
      <c r="AG94" s="2"/>
    </row>
    <row r="95" spans="1:33">
      <c r="A95" s="415"/>
      <c r="B95" s="434"/>
      <c r="C95" s="68">
        <v>90</v>
      </c>
      <c r="D95" s="69" t="s">
        <v>100</v>
      </c>
      <c r="E95" s="69">
        <v>2</v>
      </c>
      <c r="F95" s="70">
        <v>17031</v>
      </c>
      <c r="G95" s="70">
        <v>1910</v>
      </c>
      <c r="H95" s="70">
        <v>2014</v>
      </c>
      <c r="I95" s="70">
        <v>1950</v>
      </c>
      <c r="J95" s="82">
        <f t="shared" si="81"/>
        <v>40</v>
      </c>
      <c r="K95" s="220">
        <v>-0.25</v>
      </c>
      <c r="L95" s="69">
        <f t="shared" si="77"/>
        <v>64</v>
      </c>
      <c r="M95" s="69">
        <f t="shared" ref="M95" si="83">2018-I95</f>
        <v>68</v>
      </c>
      <c r="N95" s="69">
        <v>1.1000000000000001</v>
      </c>
      <c r="O95" s="220">
        <f>100*N95/L95</f>
        <v>1.7187500000000002</v>
      </c>
      <c r="P95" s="81">
        <f>N95*M95</f>
        <v>74.800000000000011</v>
      </c>
      <c r="Q95" s="400"/>
      <c r="R95" s="403"/>
      <c r="S95" s="143"/>
      <c r="T95" s="143"/>
      <c r="U95" s="143"/>
      <c r="V95" s="143"/>
      <c r="W95" s="186"/>
      <c r="X95" s="187"/>
      <c r="Y95" s="356"/>
      <c r="Z95" s="358"/>
      <c r="AA95" s="344"/>
      <c r="AB95" s="187"/>
      <c r="AG95" s="2"/>
    </row>
    <row r="96" spans="1:33">
      <c r="A96" s="415"/>
      <c r="B96" s="434"/>
      <c r="C96" s="68">
        <v>91</v>
      </c>
      <c r="D96" s="69" t="s">
        <v>99</v>
      </c>
      <c r="E96" s="69">
        <v>2</v>
      </c>
      <c r="F96" s="70">
        <v>16098</v>
      </c>
      <c r="G96" s="70">
        <v>1922</v>
      </c>
      <c r="H96" s="70">
        <v>2018</v>
      </c>
      <c r="I96" s="70">
        <v>1954</v>
      </c>
      <c r="J96" s="82">
        <f t="shared" si="81"/>
        <v>32</v>
      </c>
      <c r="K96" s="220">
        <v>0</v>
      </c>
      <c r="L96" s="69">
        <f t="shared" si="77"/>
        <v>64</v>
      </c>
      <c r="M96" s="69">
        <f t="shared" ref="M96" si="84">2018-I96</f>
        <v>64</v>
      </c>
      <c r="N96" s="69">
        <v>2.1</v>
      </c>
      <c r="O96" s="220">
        <f>100*N96/L96</f>
        <v>3.28125</v>
      </c>
      <c r="P96" s="81">
        <f>N96*M96</f>
        <v>134.4</v>
      </c>
      <c r="Q96" s="400"/>
      <c r="R96" s="403"/>
      <c r="S96" s="143"/>
      <c r="T96" s="143"/>
      <c r="U96" s="143"/>
      <c r="V96" s="143"/>
      <c r="W96" s="186"/>
      <c r="X96" s="187"/>
      <c r="Y96" s="356"/>
      <c r="Z96" s="358"/>
      <c r="AA96" s="344"/>
      <c r="AB96" s="187"/>
      <c r="AG96" s="2"/>
    </row>
    <row r="97" spans="1:33">
      <c r="A97" s="415"/>
      <c r="B97" s="434"/>
      <c r="C97" s="68">
        <v>92</v>
      </c>
      <c r="D97" s="69" t="s">
        <v>98</v>
      </c>
      <c r="E97" s="69">
        <v>1</v>
      </c>
      <c r="F97" s="70">
        <v>16001</v>
      </c>
      <c r="G97" s="70">
        <v>1950</v>
      </c>
      <c r="H97" s="70">
        <v>2018</v>
      </c>
      <c r="I97" s="70">
        <v>1954</v>
      </c>
      <c r="J97" s="82">
        <f t="shared" si="81"/>
        <v>4</v>
      </c>
      <c r="K97" s="239" t="s">
        <v>62</v>
      </c>
      <c r="L97" s="69">
        <f t="shared" ref="L97:L98" si="85">H97-I97</f>
        <v>64</v>
      </c>
      <c r="M97" s="69">
        <f t="shared" ref="M97:M98" si="86">2018-I97</f>
        <v>64</v>
      </c>
      <c r="N97" s="69">
        <v>1.6</v>
      </c>
      <c r="O97" s="220">
        <f>100*N97/L97</f>
        <v>2.5</v>
      </c>
      <c r="P97" s="81">
        <f>N97*M97</f>
        <v>102.4</v>
      </c>
      <c r="Q97" s="400"/>
      <c r="R97" s="403"/>
      <c r="S97" s="143"/>
      <c r="T97" s="143"/>
      <c r="U97" s="143"/>
      <c r="V97" s="143"/>
      <c r="W97" s="186"/>
      <c r="X97" s="187"/>
      <c r="Y97" s="356"/>
      <c r="Z97" s="358"/>
      <c r="AA97" s="344"/>
      <c r="AB97" s="187"/>
    </row>
    <row r="98" spans="1:33">
      <c r="A98" s="415"/>
      <c r="B98" s="434"/>
      <c r="C98" s="68">
        <v>93</v>
      </c>
      <c r="D98" s="69" t="s">
        <v>39</v>
      </c>
      <c r="E98" s="69">
        <v>3</v>
      </c>
      <c r="F98" s="70">
        <v>21133</v>
      </c>
      <c r="G98" s="70">
        <v>1910</v>
      </c>
      <c r="H98" s="70">
        <v>2017</v>
      </c>
      <c r="I98" s="70">
        <v>1955</v>
      </c>
      <c r="J98" s="82">
        <f t="shared" si="81"/>
        <v>45</v>
      </c>
      <c r="K98" s="220">
        <v>-1.8</v>
      </c>
      <c r="L98" s="69">
        <f t="shared" si="85"/>
        <v>62</v>
      </c>
      <c r="M98" s="69">
        <f t="shared" si="86"/>
        <v>63</v>
      </c>
      <c r="N98" s="69">
        <v>1.1000000000000001</v>
      </c>
      <c r="O98" s="220">
        <f>100*N98/L98</f>
        <v>1.774193548387097</v>
      </c>
      <c r="P98" s="81">
        <f>N98*M98</f>
        <v>69.300000000000011</v>
      </c>
      <c r="Q98" s="400"/>
      <c r="R98" s="403"/>
      <c r="S98" s="143"/>
      <c r="T98" s="143"/>
      <c r="U98" s="143"/>
      <c r="V98" s="143"/>
      <c r="W98" s="186"/>
      <c r="X98" s="187"/>
      <c r="Y98" s="356"/>
      <c r="Z98" s="358"/>
      <c r="AA98" s="344"/>
      <c r="AB98" s="187"/>
      <c r="AG98" s="2"/>
    </row>
    <row r="99" spans="1:33" ht="13" thickBot="1">
      <c r="A99" s="418"/>
      <c r="B99" s="435"/>
      <c r="C99" s="121">
        <v>94</v>
      </c>
      <c r="D99" s="122" t="s">
        <v>18</v>
      </c>
      <c r="E99" s="122">
        <v>0</v>
      </c>
      <c r="F99" s="123">
        <v>23373</v>
      </c>
      <c r="G99" s="123">
        <v>1957</v>
      </c>
      <c r="H99" s="123">
        <v>2017</v>
      </c>
      <c r="I99" s="123" t="s">
        <v>62</v>
      </c>
      <c r="J99" s="124" t="s">
        <v>62</v>
      </c>
      <c r="K99" s="242" t="s">
        <v>62</v>
      </c>
      <c r="L99" s="125" t="s">
        <v>62</v>
      </c>
      <c r="M99" s="125" t="s">
        <v>62</v>
      </c>
      <c r="N99" s="126">
        <v>1</v>
      </c>
      <c r="O99" s="227">
        <v>1.6</v>
      </c>
      <c r="P99" s="125">
        <v>63</v>
      </c>
      <c r="Q99" s="401"/>
      <c r="R99" s="404"/>
      <c r="S99" s="146"/>
      <c r="T99" s="146"/>
      <c r="U99" s="146"/>
      <c r="V99" s="145" t="s">
        <v>175</v>
      </c>
      <c r="W99" s="188"/>
      <c r="X99" s="189"/>
      <c r="Y99" s="356"/>
      <c r="Z99" s="358"/>
      <c r="AA99" s="344"/>
      <c r="AB99" s="189"/>
      <c r="AG99" s="2"/>
    </row>
    <row r="100" spans="1:33" ht="12" customHeight="1" thickTop="1">
      <c r="A100" s="415" t="s">
        <v>162</v>
      </c>
      <c r="B100" s="413" t="s">
        <v>158</v>
      </c>
      <c r="C100" s="73">
        <v>95</v>
      </c>
      <c r="D100" s="71" t="s">
        <v>107</v>
      </c>
      <c r="E100" s="71">
        <v>0</v>
      </c>
      <c r="F100" s="72">
        <v>14825</v>
      </c>
      <c r="G100" s="72">
        <v>1965</v>
      </c>
      <c r="H100" s="72">
        <v>2018</v>
      </c>
      <c r="I100" s="72" t="s">
        <v>62</v>
      </c>
      <c r="J100" s="92" t="s">
        <v>62</v>
      </c>
      <c r="K100" s="243" t="s">
        <v>62</v>
      </c>
      <c r="L100" s="93" t="s">
        <v>62</v>
      </c>
      <c r="M100" s="93" t="s">
        <v>62</v>
      </c>
      <c r="N100" s="71">
        <v>0</v>
      </c>
      <c r="O100" s="226">
        <v>0</v>
      </c>
      <c r="P100" s="71">
        <v>0</v>
      </c>
      <c r="Q100" s="359">
        <f>AVERAGE(O100:O104)</f>
        <v>0.1</v>
      </c>
      <c r="R100" s="360">
        <f>AVERAGE(P100:P104)</f>
        <v>4.8</v>
      </c>
      <c r="S100" s="365">
        <f>AVERAGE(O100:O113)</f>
        <v>1.2749361757030155</v>
      </c>
      <c r="T100" s="349">
        <f>AVERAGE(P100:P113)</f>
        <v>49.06071428571429</v>
      </c>
      <c r="U100" s="143"/>
      <c r="V100" s="144"/>
      <c r="W100" s="347"/>
      <c r="X100" s="447"/>
      <c r="Y100" s="356"/>
      <c r="Z100" s="358"/>
      <c r="AA100" s="344"/>
      <c r="AB100" s="447"/>
      <c r="AG100" s="2"/>
    </row>
    <row r="101" spans="1:33">
      <c r="A101" s="415"/>
      <c r="B101" s="413"/>
      <c r="C101" s="73">
        <v>96</v>
      </c>
      <c r="D101" s="71" t="s">
        <v>109</v>
      </c>
      <c r="E101" s="71">
        <v>0</v>
      </c>
      <c r="F101" s="72">
        <v>15666</v>
      </c>
      <c r="G101" s="72">
        <v>1970</v>
      </c>
      <c r="H101" s="72">
        <v>2019</v>
      </c>
      <c r="I101" s="72" t="s">
        <v>62</v>
      </c>
      <c r="J101" s="92" t="s">
        <v>62</v>
      </c>
      <c r="K101" s="243" t="s">
        <v>62</v>
      </c>
      <c r="L101" s="93" t="s">
        <v>62</v>
      </c>
      <c r="M101" s="93" t="s">
        <v>62</v>
      </c>
      <c r="N101" s="71">
        <v>0.4</v>
      </c>
      <c r="O101" s="226">
        <v>0.8</v>
      </c>
      <c r="P101" s="71">
        <v>20</v>
      </c>
      <c r="Q101" s="359"/>
      <c r="R101" s="360"/>
      <c r="S101" s="366"/>
      <c r="T101" s="350"/>
      <c r="U101" s="143"/>
      <c r="V101" s="143"/>
      <c r="W101" s="347"/>
      <c r="X101" s="447"/>
      <c r="Y101" s="356"/>
      <c r="Z101" s="358"/>
      <c r="AA101" s="344"/>
      <c r="AB101" s="447"/>
      <c r="AG101" s="2"/>
    </row>
    <row r="102" spans="1:33">
      <c r="A102" s="415"/>
      <c r="B102" s="413"/>
      <c r="C102" s="57">
        <v>97</v>
      </c>
      <c r="D102" s="58" t="s">
        <v>106</v>
      </c>
      <c r="E102" s="58">
        <v>2</v>
      </c>
      <c r="F102" s="59">
        <v>2079</v>
      </c>
      <c r="G102" s="59">
        <v>1910</v>
      </c>
      <c r="H102" s="59">
        <v>2019</v>
      </c>
      <c r="I102" s="59" t="s">
        <v>62</v>
      </c>
      <c r="J102" s="87" t="s">
        <v>62</v>
      </c>
      <c r="K102" s="240" t="s">
        <v>62</v>
      </c>
      <c r="L102" s="88" t="s">
        <v>62</v>
      </c>
      <c r="M102" s="88" t="s">
        <v>62</v>
      </c>
      <c r="N102" s="58">
        <v>0.2</v>
      </c>
      <c r="O102" s="223">
        <v>0.2</v>
      </c>
      <c r="P102" s="58">
        <v>22</v>
      </c>
      <c r="Q102" s="359"/>
      <c r="R102" s="360"/>
      <c r="S102" s="366"/>
      <c r="T102" s="350"/>
      <c r="U102" s="143"/>
      <c r="V102" s="143"/>
      <c r="W102" s="347"/>
      <c r="X102" s="447"/>
      <c r="Y102" s="356"/>
      <c r="Z102" s="358"/>
      <c r="AA102" s="344"/>
      <c r="AB102" s="447"/>
      <c r="AG102" s="2"/>
    </row>
    <row r="103" spans="1:33">
      <c r="A103" s="415"/>
      <c r="B103" s="413"/>
      <c r="C103" s="57">
        <v>98</v>
      </c>
      <c r="D103" s="58" t="s">
        <v>105</v>
      </c>
      <c r="E103" s="58">
        <v>0</v>
      </c>
      <c r="F103" s="59">
        <v>13017</v>
      </c>
      <c r="G103" s="59">
        <v>1957</v>
      </c>
      <c r="H103" s="59">
        <v>2018</v>
      </c>
      <c r="I103" s="59" t="s">
        <v>62</v>
      </c>
      <c r="J103" s="87" t="s">
        <v>62</v>
      </c>
      <c r="K103" s="240" t="s">
        <v>62</v>
      </c>
      <c r="L103" s="88" t="s">
        <v>62</v>
      </c>
      <c r="M103" s="88" t="s">
        <v>62</v>
      </c>
      <c r="N103" s="58">
        <v>-0.3</v>
      </c>
      <c r="O103" s="223">
        <v>-0.5</v>
      </c>
      <c r="P103" s="58">
        <v>-18</v>
      </c>
      <c r="Q103" s="359"/>
      <c r="R103" s="360"/>
      <c r="S103" s="366"/>
      <c r="T103" s="350"/>
      <c r="U103" s="143"/>
      <c r="V103" s="143"/>
      <c r="W103" s="347"/>
      <c r="X103" s="447"/>
      <c r="Y103" s="356"/>
      <c r="Z103" s="358"/>
      <c r="AA103" s="344"/>
      <c r="AB103" s="447"/>
      <c r="AG103" s="2"/>
    </row>
    <row r="104" spans="1:33">
      <c r="A104" s="415"/>
      <c r="B104" s="413"/>
      <c r="C104" s="57">
        <v>99</v>
      </c>
      <c r="D104" s="58" t="s">
        <v>111</v>
      </c>
      <c r="E104" s="58">
        <v>0</v>
      </c>
      <c r="F104" s="59">
        <v>8039</v>
      </c>
      <c r="G104" s="59">
        <v>1957</v>
      </c>
      <c r="H104" s="59">
        <v>2010</v>
      </c>
      <c r="I104" s="59" t="s">
        <v>62</v>
      </c>
      <c r="J104" s="87" t="s">
        <v>62</v>
      </c>
      <c r="K104" s="240" t="s">
        <v>62</v>
      </c>
      <c r="L104" s="88" t="s">
        <v>62</v>
      </c>
      <c r="M104" s="88" t="s">
        <v>62</v>
      </c>
      <c r="N104" s="58">
        <v>0</v>
      </c>
      <c r="O104" s="223">
        <v>0</v>
      </c>
      <c r="P104" s="58">
        <v>0</v>
      </c>
      <c r="Q104" s="359"/>
      <c r="R104" s="360"/>
      <c r="S104" s="366"/>
      <c r="T104" s="350"/>
      <c r="U104" s="143"/>
      <c r="V104" s="143"/>
      <c r="W104" s="347"/>
      <c r="X104" s="447"/>
      <c r="Y104" s="356"/>
      <c r="Z104" s="358"/>
      <c r="AA104" s="344"/>
      <c r="AB104" s="447"/>
      <c r="AG104" s="2"/>
    </row>
    <row r="105" spans="1:33">
      <c r="A105" s="415"/>
      <c r="B105" s="414" t="s">
        <v>159</v>
      </c>
      <c r="C105" s="57">
        <v>100</v>
      </c>
      <c r="D105" s="58" t="s">
        <v>73</v>
      </c>
      <c r="E105" s="58">
        <v>2</v>
      </c>
      <c r="F105" s="59">
        <v>5026</v>
      </c>
      <c r="G105" s="59">
        <v>1952</v>
      </c>
      <c r="H105" s="59">
        <v>2018</v>
      </c>
      <c r="I105" s="59">
        <v>1957</v>
      </c>
      <c r="J105" s="87" t="s">
        <v>62</v>
      </c>
      <c r="K105" s="240" t="s">
        <v>62</v>
      </c>
      <c r="L105" s="58">
        <f>H105-I105</f>
        <v>61</v>
      </c>
      <c r="M105" s="58">
        <f t="shared" ref="M105" si="87">2018-I105</f>
        <v>61</v>
      </c>
      <c r="N105" s="58">
        <v>0.9</v>
      </c>
      <c r="O105" s="222">
        <f>100*N105/L105</f>
        <v>1.4754098360655739</v>
      </c>
      <c r="P105" s="86">
        <f>N105*M105</f>
        <v>54.9</v>
      </c>
      <c r="Q105" s="361">
        <f>AVERAGE(O105:O113)</f>
        <v>1.9276784955380242</v>
      </c>
      <c r="R105" s="363">
        <f>AVERAGE(P105:P113)</f>
        <v>73.650000000000006</v>
      </c>
      <c r="S105" s="366"/>
      <c r="T105" s="350"/>
      <c r="U105" s="143"/>
      <c r="V105" s="143"/>
      <c r="W105" s="347"/>
      <c r="X105" s="447"/>
      <c r="Y105" s="356"/>
      <c r="Z105" s="358"/>
      <c r="AA105" s="344"/>
      <c r="AB105" s="447"/>
      <c r="AG105" s="2"/>
    </row>
    <row r="106" spans="1:33">
      <c r="A106" s="415"/>
      <c r="B106" s="414"/>
      <c r="C106" s="57">
        <v>101</v>
      </c>
      <c r="D106" s="58" t="s">
        <v>104</v>
      </c>
      <c r="E106" s="58">
        <v>3</v>
      </c>
      <c r="F106" s="59">
        <v>7045</v>
      </c>
      <c r="G106" s="59">
        <v>1930</v>
      </c>
      <c r="H106" s="59">
        <v>2018</v>
      </c>
      <c r="I106" s="59">
        <v>1952</v>
      </c>
      <c r="J106" s="83">
        <f t="shared" ref="J106:J108" si="88">I106-G106</f>
        <v>22</v>
      </c>
      <c r="K106" s="222">
        <v>0</v>
      </c>
      <c r="L106" s="58">
        <f>H106-I106</f>
        <v>66</v>
      </c>
      <c r="M106" s="58">
        <f t="shared" ref="M106" si="89">2018-I106</f>
        <v>66</v>
      </c>
      <c r="N106" s="58">
        <v>1.3</v>
      </c>
      <c r="O106" s="222">
        <f>100*N106/L106</f>
        <v>1.9696969696969697</v>
      </c>
      <c r="P106" s="86">
        <f>N106*M106</f>
        <v>85.8</v>
      </c>
      <c r="Q106" s="361"/>
      <c r="R106" s="363"/>
      <c r="S106" s="366"/>
      <c r="T106" s="350"/>
      <c r="U106" s="143"/>
      <c r="V106" s="143"/>
      <c r="W106" s="347"/>
      <c r="X106" s="447"/>
      <c r="Y106" s="356"/>
      <c r="Z106" s="358"/>
      <c r="AA106" s="344"/>
      <c r="AB106" s="447"/>
      <c r="AG106" s="2"/>
    </row>
    <row r="107" spans="1:33">
      <c r="A107" s="415"/>
      <c r="B107" s="414"/>
      <c r="C107" s="57">
        <v>102</v>
      </c>
      <c r="D107" s="58" t="s">
        <v>112</v>
      </c>
      <c r="E107" s="58">
        <v>1</v>
      </c>
      <c r="F107" s="59">
        <v>8296</v>
      </c>
      <c r="G107" s="59">
        <v>1926</v>
      </c>
      <c r="H107" s="59">
        <v>2018</v>
      </c>
      <c r="I107" s="59">
        <v>1961</v>
      </c>
      <c r="J107" s="83">
        <f t="shared" si="88"/>
        <v>35</v>
      </c>
      <c r="K107" s="222">
        <v>0.9</v>
      </c>
      <c r="L107" s="58">
        <f>H107-I107</f>
        <v>57</v>
      </c>
      <c r="M107" s="58">
        <f t="shared" ref="M107" si="90">2018-I107</f>
        <v>57</v>
      </c>
      <c r="N107" s="58">
        <v>1.2</v>
      </c>
      <c r="O107" s="222">
        <f>100*N107/L107</f>
        <v>2.1052631578947367</v>
      </c>
      <c r="P107" s="86">
        <f>N107*M107</f>
        <v>68.399999999999991</v>
      </c>
      <c r="Q107" s="361"/>
      <c r="R107" s="363"/>
      <c r="S107" s="366"/>
      <c r="T107" s="350"/>
      <c r="U107" s="143"/>
      <c r="V107" s="143"/>
      <c r="W107" s="347"/>
      <c r="X107" s="447"/>
      <c r="Y107" s="356"/>
      <c r="Z107" s="358"/>
      <c r="AA107" s="344"/>
      <c r="AB107" s="447"/>
      <c r="AG107" s="2"/>
    </row>
    <row r="108" spans="1:33">
      <c r="A108" s="415"/>
      <c r="B108" s="414"/>
      <c r="C108" s="57">
        <v>103</v>
      </c>
      <c r="D108" s="58" t="s">
        <v>103</v>
      </c>
      <c r="E108" s="58">
        <v>2</v>
      </c>
      <c r="F108" s="59">
        <v>12038</v>
      </c>
      <c r="G108" s="59">
        <v>1910</v>
      </c>
      <c r="H108" s="59">
        <v>2018</v>
      </c>
      <c r="I108" s="59">
        <v>1957</v>
      </c>
      <c r="J108" s="83">
        <f t="shared" si="88"/>
        <v>47</v>
      </c>
      <c r="K108" s="222">
        <v>1.1000000000000001</v>
      </c>
      <c r="L108" s="58">
        <f>H108-I108</f>
        <v>61</v>
      </c>
      <c r="M108" s="58">
        <f t="shared" ref="M108" si="91">2018-I108</f>
        <v>61</v>
      </c>
      <c r="N108" s="58">
        <v>0.8</v>
      </c>
      <c r="O108" s="222">
        <f>100*N108/L108</f>
        <v>1.3114754098360655</v>
      </c>
      <c r="P108" s="86">
        <f>N108*M108</f>
        <v>48.800000000000004</v>
      </c>
      <c r="Q108" s="361"/>
      <c r="R108" s="363"/>
      <c r="S108" s="366"/>
      <c r="T108" s="350"/>
      <c r="U108" s="143"/>
      <c r="V108" s="143"/>
      <c r="W108" s="347"/>
      <c r="X108" s="447"/>
      <c r="Y108" s="356"/>
      <c r="Z108" s="358"/>
      <c r="AA108" s="344"/>
      <c r="AB108" s="447"/>
      <c r="AG108" s="2"/>
    </row>
    <row r="109" spans="1:33">
      <c r="A109" s="415"/>
      <c r="B109" s="414"/>
      <c r="C109" s="57">
        <v>104</v>
      </c>
      <c r="D109" s="58" t="s">
        <v>110</v>
      </c>
      <c r="E109" s="58">
        <v>2</v>
      </c>
      <c r="F109" s="59">
        <v>10286</v>
      </c>
      <c r="G109" s="59">
        <v>1951</v>
      </c>
      <c r="H109" s="59">
        <v>2018</v>
      </c>
      <c r="I109" s="59">
        <v>1958</v>
      </c>
      <c r="J109" s="83">
        <f t="shared" ref="J109:J110" si="92">I109-G109</f>
        <v>7</v>
      </c>
      <c r="K109" s="240" t="s">
        <v>62</v>
      </c>
      <c r="L109" s="88" t="s">
        <v>62</v>
      </c>
      <c r="M109" s="88" t="s">
        <v>62</v>
      </c>
      <c r="N109" s="58">
        <v>0.9</v>
      </c>
      <c r="O109" s="223">
        <v>1.5</v>
      </c>
      <c r="P109" s="58">
        <v>54</v>
      </c>
      <c r="Q109" s="361"/>
      <c r="R109" s="363"/>
      <c r="S109" s="366"/>
      <c r="T109" s="350"/>
      <c r="U109" s="143"/>
      <c r="V109" s="143"/>
      <c r="W109" s="347"/>
      <c r="X109" s="447"/>
      <c r="Y109" s="356"/>
      <c r="Z109" s="358"/>
      <c r="AA109" s="344"/>
      <c r="AB109" s="447"/>
      <c r="AG109" s="2"/>
    </row>
    <row r="110" spans="1:33">
      <c r="A110" s="415"/>
      <c r="B110" s="414"/>
      <c r="C110" s="57">
        <v>105</v>
      </c>
      <c r="D110" s="58" t="s">
        <v>102</v>
      </c>
      <c r="E110" s="58">
        <v>2</v>
      </c>
      <c r="F110" s="59">
        <v>10092</v>
      </c>
      <c r="G110" s="59">
        <v>1915</v>
      </c>
      <c r="H110" s="59">
        <v>2018</v>
      </c>
      <c r="I110" s="59">
        <v>1957</v>
      </c>
      <c r="J110" s="83">
        <f t="shared" si="92"/>
        <v>42</v>
      </c>
      <c r="K110" s="222">
        <v>1.4</v>
      </c>
      <c r="L110" s="58">
        <f>H110-I110</f>
        <v>61</v>
      </c>
      <c r="M110" s="58">
        <f t="shared" ref="M110" si="93">2018-I110</f>
        <v>61</v>
      </c>
      <c r="N110" s="58">
        <v>1.2</v>
      </c>
      <c r="O110" s="222">
        <f>100*N110/L110</f>
        <v>1.9672131147540983</v>
      </c>
      <c r="P110" s="86">
        <f>N110*M110</f>
        <v>73.2</v>
      </c>
      <c r="Q110" s="361"/>
      <c r="R110" s="363"/>
      <c r="S110" s="366"/>
      <c r="T110" s="350"/>
      <c r="U110" s="143"/>
      <c r="V110" s="143"/>
      <c r="W110" s="347"/>
      <c r="X110" s="447"/>
      <c r="Y110" s="356"/>
      <c r="Z110" s="358"/>
      <c r="AA110" s="344"/>
      <c r="AB110" s="447"/>
      <c r="AG110" s="2"/>
    </row>
    <row r="111" spans="1:33">
      <c r="A111" s="415"/>
      <c r="B111" s="414"/>
      <c r="C111" s="57">
        <v>106</v>
      </c>
      <c r="D111" s="58" t="s">
        <v>49</v>
      </c>
      <c r="E111" s="58">
        <v>3</v>
      </c>
      <c r="F111" s="59">
        <v>10917</v>
      </c>
      <c r="G111" s="59">
        <v>1910</v>
      </c>
      <c r="H111" s="59">
        <v>2017</v>
      </c>
      <c r="I111" s="59">
        <v>1955</v>
      </c>
      <c r="J111" s="83">
        <f>I111-G111</f>
        <v>45</v>
      </c>
      <c r="K111" s="222">
        <v>-1.3</v>
      </c>
      <c r="L111" s="58">
        <f t="shared" ref="L111:L113" si="94">H111-I111</f>
        <v>62</v>
      </c>
      <c r="M111" s="58">
        <f t="shared" ref="M111:M113" si="95">2018-I111</f>
        <v>63</v>
      </c>
      <c r="N111" s="58">
        <v>1.6</v>
      </c>
      <c r="O111" s="222">
        <f t="shared" ref="O111:O113" si="96">100*N111/L111</f>
        <v>2.5806451612903225</v>
      </c>
      <c r="P111" s="86">
        <f t="shared" ref="P111:P113" si="97">N111*M111</f>
        <v>100.80000000000001</v>
      </c>
      <c r="Q111" s="361"/>
      <c r="R111" s="363"/>
      <c r="S111" s="366"/>
      <c r="T111" s="350"/>
      <c r="U111" s="143"/>
      <c r="V111" s="143"/>
      <c r="W111" s="347"/>
      <c r="X111" s="447"/>
      <c r="Y111" s="356"/>
      <c r="Z111" s="358"/>
      <c r="AA111" s="344"/>
      <c r="AB111" s="447"/>
      <c r="AG111" s="2"/>
    </row>
    <row r="112" spans="1:33">
      <c r="A112" s="415"/>
      <c r="B112" s="414"/>
      <c r="C112" s="57">
        <v>107</v>
      </c>
      <c r="D112" s="58" t="s">
        <v>46</v>
      </c>
      <c r="E112" s="58">
        <v>3</v>
      </c>
      <c r="F112" s="59">
        <v>10579</v>
      </c>
      <c r="G112" s="59">
        <v>1910</v>
      </c>
      <c r="H112" s="59">
        <v>2011</v>
      </c>
      <c r="I112" s="59">
        <v>1955</v>
      </c>
      <c r="J112" s="83">
        <f t="shared" ref="J112:J113" si="98">I112-G112</f>
        <v>45</v>
      </c>
      <c r="K112" s="222">
        <v>-0.8</v>
      </c>
      <c r="L112" s="58">
        <f t="shared" si="94"/>
        <v>56</v>
      </c>
      <c r="M112" s="58">
        <f t="shared" si="95"/>
        <v>63</v>
      </c>
      <c r="N112" s="58">
        <v>0.65</v>
      </c>
      <c r="O112" s="222">
        <f t="shared" si="96"/>
        <v>1.1607142857142858</v>
      </c>
      <c r="P112" s="86">
        <f>N112*M112</f>
        <v>40.950000000000003</v>
      </c>
      <c r="Q112" s="361"/>
      <c r="R112" s="363"/>
      <c r="S112" s="366"/>
      <c r="T112" s="350"/>
      <c r="U112" s="143"/>
      <c r="V112" s="143"/>
      <c r="W112" s="347"/>
      <c r="X112" s="447"/>
      <c r="Y112" s="356"/>
      <c r="Z112" s="358"/>
      <c r="AA112" s="344"/>
      <c r="AB112" s="447"/>
      <c r="AG112" s="2"/>
    </row>
    <row r="113" spans="1:33" ht="13" thickBot="1">
      <c r="A113" s="415"/>
      <c r="B113" s="414"/>
      <c r="C113" s="57">
        <v>108</v>
      </c>
      <c r="D113" s="58" t="s">
        <v>48</v>
      </c>
      <c r="E113" s="58">
        <v>3</v>
      </c>
      <c r="F113" s="59">
        <v>9510</v>
      </c>
      <c r="G113" s="59">
        <v>1910</v>
      </c>
      <c r="H113" s="59">
        <v>2011</v>
      </c>
      <c r="I113" s="59">
        <v>1950</v>
      </c>
      <c r="J113" s="83">
        <f t="shared" si="98"/>
        <v>40</v>
      </c>
      <c r="K113" s="222">
        <v>-0.4</v>
      </c>
      <c r="L113" s="58">
        <f t="shared" si="94"/>
        <v>61</v>
      </c>
      <c r="M113" s="58">
        <f t="shared" si="95"/>
        <v>68</v>
      </c>
      <c r="N113" s="58">
        <v>2</v>
      </c>
      <c r="O113" s="222">
        <f t="shared" si="96"/>
        <v>3.278688524590164</v>
      </c>
      <c r="P113" s="86">
        <f t="shared" si="97"/>
        <v>136</v>
      </c>
      <c r="Q113" s="362"/>
      <c r="R113" s="364"/>
      <c r="S113" s="367"/>
      <c r="T113" s="351"/>
      <c r="U113" s="143"/>
      <c r="V113" s="145" t="s">
        <v>176</v>
      </c>
      <c r="W113" s="348"/>
      <c r="X113" s="448"/>
      <c r="Y113" s="356"/>
      <c r="Z113" s="358"/>
      <c r="AA113" s="344"/>
      <c r="AB113" s="448"/>
      <c r="AG113" s="2"/>
    </row>
    <row r="114" spans="1:33" ht="14" thickTop="1" thickBot="1">
      <c r="A114" s="164" t="s">
        <v>136</v>
      </c>
      <c r="B114" s="127" t="s">
        <v>136</v>
      </c>
      <c r="C114" s="128">
        <v>109</v>
      </c>
      <c r="D114" s="129" t="s">
        <v>114</v>
      </c>
      <c r="E114" s="129">
        <v>0</v>
      </c>
      <c r="F114" s="130" t="s">
        <v>35</v>
      </c>
      <c r="G114" s="130">
        <v>1940</v>
      </c>
      <c r="H114" s="130">
        <v>2018</v>
      </c>
      <c r="I114" s="130" t="s">
        <v>62</v>
      </c>
      <c r="J114" s="131" t="s">
        <v>62</v>
      </c>
      <c r="K114" s="244" t="s">
        <v>62</v>
      </c>
      <c r="L114" s="132" t="s">
        <v>62</v>
      </c>
      <c r="M114" s="132" t="s">
        <v>62</v>
      </c>
      <c r="N114" s="129">
        <v>0.9</v>
      </c>
      <c r="O114" s="228">
        <v>1.2</v>
      </c>
      <c r="P114" s="132" t="s">
        <v>62</v>
      </c>
      <c r="Q114" s="141"/>
      <c r="R114" s="133"/>
      <c r="S114" s="133"/>
      <c r="T114" s="133"/>
      <c r="U114" s="133"/>
      <c r="V114" s="133"/>
      <c r="W114" s="133"/>
      <c r="X114" s="133"/>
      <c r="Y114" s="166" t="s">
        <v>186</v>
      </c>
      <c r="Z114" s="166"/>
      <c r="AA114" s="166"/>
      <c r="AB114" s="474"/>
    </row>
    <row r="115" spans="1:33" ht="14" customHeight="1">
      <c r="A115" s="165" t="s">
        <v>133</v>
      </c>
      <c r="B115" s="166"/>
      <c r="C115" s="166"/>
      <c r="D115" s="166"/>
      <c r="E115" s="166"/>
      <c r="F115" s="166" t="s">
        <v>184</v>
      </c>
      <c r="G115" s="475"/>
      <c r="H115" s="166"/>
      <c r="I115" s="341">
        <f>AVERAGE(I81:I91,I105:I113)</f>
        <v>1954.4736842105262</v>
      </c>
      <c r="J115" s="338">
        <f>_xlfn.STDEV.P(I105:I113,I81:I91)</f>
        <v>11.595681687378878</v>
      </c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43"/>
      <c r="X115" s="143"/>
      <c r="Y115" s="143"/>
      <c r="Z115" s="143"/>
      <c r="AA115" s="143"/>
      <c r="AB115" s="477"/>
    </row>
    <row r="116" spans="1:33" ht="14" customHeight="1">
      <c r="A116" s="165" t="s">
        <v>132</v>
      </c>
      <c r="B116" s="166"/>
      <c r="C116" s="166"/>
      <c r="D116" s="166"/>
      <c r="E116" s="166"/>
      <c r="F116" s="166" t="s">
        <v>185</v>
      </c>
      <c r="G116" s="166"/>
      <c r="H116" s="166"/>
      <c r="I116" s="341">
        <f>AVERAGE(I6:I80,I92:I99)</f>
        <v>1957</v>
      </c>
      <c r="J116" s="338">
        <f>_xlfn.STDEV.P(I92:I99,I6:I80)</f>
        <v>8.3728885790923275</v>
      </c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43"/>
      <c r="X116" s="143"/>
      <c r="Y116" s="143"/>
      <c r="Z116" s="143"/>
      <c r="AA116" s="143"/>
      <c r="AB116" s="167"/>
    </row>
    <row r="117" spans="1:33" ht="14" customHeight="1">
      <c r="A117" s="168"/>
      <c r="B117" s="143"/>
      <c r="C117" s="169"/>
      <c r="D117" s="170" t="s">
        <v>131</v>
      </c>
      <c r="E117" s="170"/>
      <c r="F117" s="171"/>
      <c r="G117" s="171"/>
      <c r="H117" s="171"/>
      <c r="I117" s="171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67"/>
    </row>
    <row r="118" spans="1:33" ht="14" customHeight="1">
      <c r="A118" s="168"/>
      <c r="B118" s="143"/>
      <c r="C118" s="169"/>
      <c r="D118" s="172" t="s">
        <v>118</v>
      </c>
      <c r="E118" s="172"/>
      <c r="F118" s="171"/>
      <c r="G118" s="171"/>
      <c r="H118" s="171"/>
      <c r="I118" s="171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67"/>
    </row>
    <row r="119" spans="1:33" ht="14" customHeight="1">
      <c r="A119" s="168"/>
      <c r="B119" s="143"/>
      <c r="C119" s="169"/>
      <c r="D119" s="172" t="s">
        <v>30</v>
      </c>
      <c r="E119" s="172"/>
      <c r="F119" s="12"/>
      <c r="G119" s="12"/>
      <c r="H119" s="171"/>
      <c r="I119" s="171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67"/>
    </row>
    <row r="120" spans="1:33" ht="14" customHeight="1">
      <c r="A120" s="168"/>
      <c r="B120" s="143"/>
      <c r="C120" s="169"/>
      <c r="D120" s="172" t="s">
        <v>119</v>
      </c>
      <c r="E120" s="172"/>
      <c r="F120" s="21"/>
      <c r="G120" s="21"/>
      <c r="H120" s="171"/>
      <c r="I120" s="171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67"/>
    </row>
    <row r="121" spans="1:33" ht="14" customHeight="1">
      <c r="A121" s="168"/>
      <c r="B121" s="143"/>
      <c r="C121" s="169"/>
      <c r="D121" s="172" t="s">
        <v>130</v>
      </c>
      <c r="E121" s="172"/>
      <c r="F121" s="18"/>
      <c r="G121" s="18"/>
      <c r="H121" s="171"/>
      <c r="I121" s="171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67"/>
    </row>
    <row r="122" spans="1:33" ht="14" customHeight="1">
      <c r="A122" s="168"/>
      <c r="B122" s="143"/>
      <c r="C122" s="169"/>
      <c r="D122" s="172" t="s">
        <v>59</v>
      </c>
      <c r="E122" s="172"/>
      <c r="F122" s="70"/>
      <c r="G122" s="70"/>
      <c r="H122" s="171"/>
      <c r="I122" s="171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67"/>
    </row>
    <row r="123" spans="1:33" ht="14" customHeight="1">
      <c r="A123" s="173"/>
      <c r="B123" s="143"/>
      <c r="C123" s="174"/>
      <c r="D123" s="172" t="s">
        <v>60</v>
      </c>
      <c r="E123" s="172"/>
      <c r="F123" s="59"/>
      <c r="G123" s="59"/>
      <c r="H123" s="171"/>
      <c r="I123" s="171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67"/>
    </row>
    <row r="124" spans="1:33" ht="14" customHeight="1">
      <c r="A124" s="173"/>
      <c r="B124" s="143"/>
      <c r="C124" s="174"/>
      <c r="D124" s="143"/>
      <c r="E124" s="143"/>
      <c r="F124" s="171"/>
      <c r="G124" s="171"/>
      <c r="H124" s="171"/>
      <c r="I124" s="171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67"/>
    </row>
    <row r="125" spans="1:33" ht="14" customHeight="1">
      <c r="A125" s="165" t="s">
        <v>135</v>
      </c>
      <c r="B125" s="143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43"/>
      <c r="X125" s="143"/>
      <c r="Y125" s="143"/>
      <c r="Z125" s="143"/>
      <c r="AA125" s="143"/>
      <c r="AB125" s="167"/>
    </row>
    <row r="126" spans="1:33" ht="14" customHeight="1">
      <c r="A126" s="175" t="s">
        <v>148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7"/>
      <c r="X126" s="143"/>
      <c r="Y126" s="143"/>
      <c r="Z126" s="143"/>
      <c r="AA126" s="143"/>
      <c r="AB126" s="476"/>
    </row>
    <row r="127" spans="1:33" ht="14" customHeight="1">
      <c r="A127" s="165" t="s">
        <v>147</v>
      </c>
      <c r="B127" s="143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43"/>
      <c r="X127" s="143"/>
      <c r="Y127" s="143"/>
      <c r="Z127" s="143"/>
      <c r="AA127" s="143"/>
      <c r="AB127" s="167"/>
    </row>
    <row r="128" spans="1:33" ht="13" thickBot="1">
      <c r="A128" s="178"/>
      <c r="B128" s="179"/>
      <c r="C128" s="180"/>
      <c r="D128" s="179"/>
      <c r="E128" s="179"/>
      <c r="F128" s="181"/>
      <c r="G128" s="181"/>
      <c r="H128" s="181"/>
      <c r="I128" s="181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82"/>
    </row>
    <row r="129" spans="1:3" ht="13" thickTop="1">
      <c r="A129" s="91" t="s">
        <v>169</v>
      </c>
      <c r="B129" s="90"/>
      <c r="C129" s="90"/>
    </row>
    <row r="130" spans="1:3">
      <c r="A130" s="91"/>
      <c r="B130" s="90"/>
      <c r="C130" s="90"/>
    </row>
    <row r="131" spans="1:3">
      <c r="A131" s="91"/>
      <c r="B131" s="90"/>
      <c r="C131" s="90"/>
    </row>
    <row r="132" spans="1:3">
      <c r="A132" s="91"/>
      <c r="B132" s="90"/>
      <c r="C132" s="90"/>
    </row>
  </sheetData>
  <mergeCells count="66">
    <mergeCell ref="A67:A73"/>
    <mergeCell ref="Q67:Q73"/>
    <mergeCell ref="R67:R73"/>
    <mergeCell ref="S64:S67"/>
    <mergeCell ref="A1:AB1"/>
    <mergeCell ref="W81:W91"/>
    <mergeCell ref="W100:W113"/>
    <mergeCell ref="X6:X80"/>
    <mergeCell ref="X81:X91"/>
    <mergeCell ref="X100:X113"/>
    <mergeCell ref="W6:W80"/>
    <mergeCell ref="B100:B104"/>
    <mergeCell ref="B105:B113"/>
    <mergeCell ref="A6:A26"/>
    <mergeCell ref="A92:A99"/>
    <mergeCell ref="A100:A113"/>
    <mergeCell ref="B74:B80"/>
    <mergeCell ref="B81:B91"/>
    <mergeCell ref="A27:A66"/>
    <mergeCell ref="B64:B66"/>
    <mergeCell ref="V6:V44"/>
    <mergeCell ref="Q27:Q44"/>
    <mergeCell ref="R27:R44"/>
    <mergeCell ref="B92:B99"/>
    <mergeCell ref="S74:S91"/>
    <mergeCell ref="Q64:Q66"/>
    <mergeCell ref="Q92:Q99"/>
    <mergeCell ref="R92:R99"/>
    <mergeCell ref="S6:S14"/>
    <mergeCell ref="T6:T14"/>
    <mergeCell ref="Q60:Q63"/>
    <mergeCell ref="R60:R63"/>
    <mergeCell ref="T64:T67"/>
    <mergeCell ref="R64:R66"/>
    <mergeCell ref="Q74:Q80"/>
    <mergeCell ref="R74:R80"/>
    <mergeCell ref="Q81:Q91"/>
    <mergeCell ref="R81:R91"/>
    <mergeCell ref="B45:B59"/>
    <mergeCell ref="S23:S59"/>
    <mergeCell ref="B6:B26"/>
    <mergeCell ref="B27:B44"/>
    <mergeCell ref="T74:T91"/>
    <mergeCell ref="U6:U44"/>
    <mergeCell ref="T15:T22"/>
    <mergeCell ref="S15:S22"/>
    <mergeCell ref="Q45:Q59"/>
    <mergeCell ref="R45:R59"/>
    <mergeCell ref="T23:T59"/>
    <mergeCell ref="Q6:Q26"/>
    <mergeCell ref="R6:R26"/>
    <mergeCell ref="AA6:AA113"/>
    <mergeCell ref="AB6:AB80"/>
    <mergeCell ref="AB81:AB91"/>
    <mergeCell ref="AB100:AB113"/>
    <mergeCell ref="T100:T113"/>
    <mergeCell ref="A74:A91"/>
    <mergeCell ref="B60:B63"/>
    <mergeCell ref="Y6:Y113"/>
    <mergeCell ref="Z6:Z113"/>
    <mergeCell ref="Q100:Q104"/>
    <mergeCell ref="R100:R104"/>
    <mergeCell ref="Q105:Q113"/>
    <mergeCell ref="R105:R113"/>
    <mergeCell ref="S100:S113"/>
    <mergeCell ref="B68:B73"/>
  </mergeCells>
  <phoneticPr fontId="10" type="noConversion"/>
  <pageMargins left="0.75" right="0.75" top="1" bottom="1" header="0.5" footer="0.5"/>
  <pageSetup paperSize="9" scale="46" orientation="portrait" horizontalDpi="4294967292" verticalDpi="4294967292"/>
  <rowBreaks count="1" manualBreakCount="1">
    <brk id="123" max="16383" man="1"/>
  </rowBreaks>
  <colBreaks count="2" manualBreakCount="2">
    <brk id="22" max="1048575" man="1"/>
    <brk id="3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I117" sqref="I117"/>
    </sheetView>
  </sheetViews>
  <sheetFormatPr baseColWidth="10" defaultRowHeight="12" x14ac:dyDescent="0"/>
  <cols>
    <col min="1" max="1" width="10.33203125" customWidth="1"/>
    <col min="2" max="2" width="14.5" customWidth="1"/>
    <col min="3" max="3" width="5.33203125" style="6" customWidth="1"/>
    <col min="4" max="4" width="21.1640625" customWidth="1"/>
    <col min="5" max="5" width="4.33203125" customWidth="1"/>
    <col min="6" max="6" width="7.33203125" style="4" customWidth="1"/>
    <col min="7" max="8" width="8.1640625" style="4" customWidth="1"/>
    <col min="9" max="9" width="9.83203125" style="4" customWidth="1"/>
    <col min="10" max="10" width="9.5" hidden="1" customWidth="1"/>
    <col min="11" max="11" width="6.6640625" hidden="1" customWidth="1"/>
    <col min="12" max="13" width="9.6640625" hidden="1" customWidth="1"/>
    <col min="14" max="14" width="7.5" hidden="1" customWidth="1"/>
    <col min="15" max="16" width="8.1640625" hidden="1" customWidth="1"/>
    <col min="17" max="17" width="13.6640625" customWidth="1"/>
  </cols>
  <sheetData>
    <row r="1" spans="1:19" ht="27" customHeight="1">
      <c r="A1" s="5" t="s">
        <v>179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3"/>
      <c r="R1" s="3"/>
      <c r="S1" s="3"/>
    </row>
    <row r="2" spans="1:19" ht="13" customHeight="1">
      <c r="A2" s="153"/>
      <c r="B2" s="147"/>
      <c r="C2" s="148"/>
      <c r="D2" s="142"/>
      <c r="E2" s="142"/>
      <c r="F2" s="149"/>
      <c r="G2" s="149"/>
      <c r="H2" s="149"/>
      <c r="I2" s="312"/>
      <c r="J2" s="150"/>
      <c r="K2" s="245"/>
      <c r="L2" s="150"/>
      <c r="M2" s="150"/>
      <c r="N2" s="151"/>
      <c r="O2" s="248" t="s">
        <v>128</v>
      </c>
      <c r="P2" s="151" t="s">
        <v>129</v>
      </c>
    </row>
    <row r="3" spans="1:19" s="7" customFormat="1" ht="37" customHeight="1">
      <c r="A3" s="154" t="s">
        <v>165</v>
      </c>
      <c r="B3" s="152" t="s">
        <v>166</v>
      </c>
      <c r="C3" s="152" t="s">
        <v>33</v>
      </c>
      <c r="D3" s="152" t="s">
        <v>134</v>
      </c>
      <c r="E3" s="152" t="s">
        <v>139</v>
      </c>
      <c r="F3" s="152" t="s">
        <v>146</v>
      </c>
      <c r="G3" s="152" t="s">
        <v>144</v>
      </c>
      <c r="H3" s="152" t="s">
        <v>145</v>
      </c>
      <c r="I3" s="336" t="s">
        <v>141</v>
      </c>
      <c r="J3" s="152" t="s">
        <v>137</v>
      </c>
      <c r="K3" s="246" t="s">
        <v>138</v>
      </c>
      <c r="L3" s="152" t="s">
        <v>143</v>
      </c>
      <c r="M3" s="152" t="s">
        <v>142</v>
      </c>
      <c r="N3" s="152" t="s">
        <v>140</v>
      </c>
      <c r="O3" s="246" t="s">
        <v>115</v>
      </c>
      <c r="P3" s="152" t="s">
        <v>126</v>
      </c>
      <c r="Q3" s="336" t="s">
        <v>141</v>
      </c>
    </row>
    <row r="4" spans="1:19" s="48" customFormat="1" ht="13" customHeight="1">
      <c r="A4" s="155"/>
      <c r="B4" s="156"/>
      <c r="C4" s="157" t="s">
        <v>155</v>
      </c>
      <c r="D4" s="158"/>
      <c r="E4" s="158">
        <v>11</v>
      </c>
      <c r="F4" s="49"/>
      <c r="G4" s="49">
        <v>1</v>
      </c>
      <c r="H4" s="49">
        <v>2</v>
      </c>
      <c r="I4" s="313">
        <v>3</v>
      </c>
      <c r="J4" s="49">
        <v>4</v>
      </c>
      <c r="K4" s="247">
        <v>5</v>
      </c>
      <c r="L4" s="49">
        <v>6</v>
      </c>
      <c r="M4" s="49">
        <v>7</v>
      </c>
      <c r="N4" s="49">
        <v>8</v>
      </c>
      <c r="O4" s="247">
        <v>9</v>
      </c>
      <c r="P4" s="49">
        <v>10</v>
      </c>
      <c r="Q4" s="465" t="s">
        <v>180</v>
      </c>
    </row>
    <row r="5" spans="1:19" s="48" customFormat="1" ht="13" customHeight="1">
      <c r="A5" s="155"/>
      <c r="B5" s="156"/>
      <c r="C5" s="157" t="s">
        <v>156</v>
      </c>
      <c r="D5" s="158"/>
      <c r="E5" s="157" t="s">
        <v>168</v>
      </c>
      <c r="F5" s="49"/>
      <c r="G5" s="49" t="s">
        <v>149</v>
      </c>
      <c r="H5" s="49" t="s">
        <v>149</v>
      </c>
      <c r="I5" s="313" t="s">
        <v>149</v>
      </c>
      <c r="J5" s="49" t="s">
        <v>150</v>
      </c>
      <c r="K5" s="247" t="s">
        <v>149</v>
      </c>
      <c r="L5" s="49" t="s">
        <v>151</v>
      </c>
      <c r="M5" s="49" t="s">
        <v>152</v>
      </c>
      <c r="N5" s="49" t="s">
        <v>149</v>
      </c>
      <c r="O5" s="247" t="s">
        <v>154</v>
      </c>
      <c r="P5" s="49" t="s">
        <v>153</v>
      </c>
      <c r="Q5" s="466"/>
    </row>
    <row r="6" spans="1:19">
      <c r="A6" s="415" t="s">
        <v>160</v>
      </c>
      <c r="B6" s="393" t="s">
        <v>127</v>
      </c>
      <c r="C6" s="57">
        <v>79</v>
      </c>
      <c r="D6" s="58" t="s">
        <v>50</v>
      </c>
      <c r="E6" s="58">
        <v>2</v>
      </c>
      <c r="F6" s="59">
        <v>9021</v>
      </c>
      <c r="G6" s="59">
        <v>1910</v>
      </c>
      <c r="H6" s="59">
        <v>2017</v>
      </c>
      <c r="I6" s="314">
        <v>1925</v>
      </c>
      <c r="J6" s="310">
        <f t="shared" ref="J6:J37" si="0">I6-G6</f>
        <v>15</v>
      </c>
      <c r="K6" s="278">
        <v>-0.4</v>
      </c>
      <c r="L6" s="58">
        <f t="shared" ref="L6:L37" si="1">H6-I6</f>
        <v>92</v>
      </c>
      <c r="M6" s="58">
        <f t="shared" ref="M6:M37" si="2">2018-I6</f>
        <v>93</v>
      </c>
      <c r="N6" s="58">
        <v>1.25</v>
      </c>
      <c r="O6" s="222">
        <f t="shared" ref="O6:O17" si="3">100*N6/L6</f>
        <v>1.3586956521739131</v>
      </c>
      <c r="P6" s="86">
        <f t="shared" ref="P6:P17" si="4">N6*M6</f>
        <v>116.25</v>
      </c>
      <c r="Q6">
        <v>0</v>
      </c>
      <c r="R6" s="1">
        <v>1910</v>
      </c>
      <c r="S6" s="1">
        <v>1915</v>
      </c>
    </row>
    <row r="7" spans="1:19">
      <c r="A7" s="415"/>
      <c r="B7" s="393"/>
      <c r="C7" s="57">
        <v>81</v>
      </c>
      <c r="D7" s="58" t="s">
        <v>52</v>
      </c>
      <c r="E7" s="58">
        <v>3</v>
      </c>
      <c r="F7" s="59">
        <v>6011</v>
      </c>
      <c r="G7" s="59">
        <v>1910</v>
      </c>
      <c r="H7" s="59">
        <v>2017</v>
      </c>
      <c r="I7" s="314">
        <v>1925</v>
      </c>
      <c r="J7" s="58">
        <f t="shared" si="0"/>
        <v>15</v>
      </c>
      <c r="K7" s="222">
        <v>-1</v>
      </c>
      <c r="L7" s="58">
        <f t="shared" si="1"/>
        <v>92</v>
      </c>
      <c r="M7" s="58">
        <f t="shared" si="2"/>
        <v>93</v>
      </c>
      <c r="N7" s="58">
        <v>2.4</v>
      </c>
      <c r="O7" s="222">
        <f t="shared" si="3"/>
        <v>2.6086956521739131</v>
      </c>
      <c r="P7" s="86">
        <f t="shared" si="4"/>
        <v>223.2</v>
      </c>
      <c r="Q7">
        <v>0</v>
      </c>
      <c r="R7" s="1">
        <v>1916</v>
      </c>
      <c r="S7" s="1">
        <v>1920</v>
      </c>
    </row>
    <row r="8" spans="1:19">
      <c r="A8" s="415"/>
      <c r="B8" s="393"/>
      <c r="C8" s="62">
        <v>5</v>
      </c>
      <c r="D8" s="63" t="s">
        <v>4</v>
      </c>
      <c r="E8" s="63">
        <v>2</v>
      </c>
      <c r="F8" s="94">
        <v>33119</v>
      </c>
      <c r="G8" s="94">
        <v>1910</v>
      </c>
      <c r="H8" s="94">
        <v>2017</v>
      </c>
      <c r="I8" s="315">
        <v>1930</v>
      </c>
      <c r="J8" s="63">
        <f t="shared" si="0"/>
        <v>20</v>
      </c>
      <c r="K8" s="202">
        <v>1</v>
      </c>
      <c r="L8" s="63">
        <f t="shared" si="1"/>
        <v>87</v>
      </c>
      <c r="M8" s="63">
        <f t="shared" si="2"/>
        <v>88</v>
      </c>
      <c r="N8" s="95">
        <v>2</v>
      </c>
      <c r="O8" s="202">
        <f t="shared" si="3"/>
        <v>2.2988505747126435</v>
      </c>
      <c r="P8" s="64">
        <f t="shared" si="4"/>
        <v>176</v>
      </c>
      <c r="Q8">
        <v>2</v>
      </c>
      <c r="R8" s="4">
        <v>1921</v>
      </c>
      <c r="S8" s="4">
        <v>1925</v>
      </c>
    </row>
    <row r="9" spans="1:19">
      <c r="A9" s="415"/>
      <c r="B9" s="393"/>
      <c r="C9" s="65">
        <v>44</v>
      </c>
      <c r="D9" s="13" t="s">
        <v>66</v>
      </c>
      <c r="E9" s="13">
        <v>3</v>
      </c>
      <c r="F9" s="12">
        <v>56242</v>
      </c>
      <c r="G9" s="12">
        <v>1910</v>
      </c>
      <c r="H9" s="12">
        <v>2018</v>
      </c>
      <c r="I9" s="316">
        <v>1945</v>
      </c>
      <c r="J9" s="13">
        <f t="shared" si="0"/>
        <v>35</v>
      </c>
      <c r="K9" s="212">
        <v>-1.4</v>
      </c>
      <c r="L9" s="13">
        <f t="shared" si="1"/>
        <v>73</v>
      </c>
      <c r="M9" s="13">
        <f t="shared" si="2"/>
        <v>73</v>
      </c>
      <c r="N9" s="13">
        <v>2.5</v>
      </c>
      <c r="O9" s="212">
        <f t="shared" si="3"/>
        <v>3.4246575342465753</v>
      </c>
      <c r="P9" s="201">
        <f t="shared" si="4"/>
        <v>182.5</v>
      </c>
      <c r="Q9">
        <v>1</v>
      </c>
      <c r="R9" s="4">
        <v>1926</v>
      </c>
      <c r="S9" s="4">
        <v>1930</v>
      </c>
    </row>
    <row r="10" spans="1:19">
      <c r="A10" s="415"/>
      <c r="B10" s="393"/>
      <c r="C10" s="62">
        <v>2</v>
      </c>
      <c r="D10" s="63" t="s">
        <v>2</v>
      </c>
      <c r="E10" s="63">
        <v>1</v>
      </c>
      <c r="F10" s="94" t="s">
        <v>35</v>
      </c>
      <c r="G10" s="94">
        <v>1912</v>
      </c>
      <c r="H10" s="94">
        <v>2017</v>
      </c>
      <c r="I10" s="315">
        <v>1947</v>
      </c>
      <c r="J10" s="63">
        <f t="shared" si="0"/>
        <v>35</v>
      </c>
      <c r="K10" s="202">
        <v>-1.4</v>
      </c>
      <c r="L10" s="63">
        <f t="shared" si="1"/>
        <v>70</v>
      </c>
      <c r="M10" s="63">
        <f t="shared" si="2"/>
        <v>71</v>
      </c>
      <c r="N10" s="63">
        <v>2.1</v>
      </c>
      <c r="O10" s="202">
        <f t="shared" si="3"/>
        <v>3</v>
      </c>
      <c r="P10" s="64">
        <f t="shared" si="4"/>
        <v>149.1</v>
      </c>
      <c r="Q10">
        <v>0</v>
      </c>
      <c r="R10" s="4">
        <v>1931</v>
      </c>
      <c r="S10" s="4">
        <v>1940</v>
      </c>
    </row>
    <row r="11" spans="1:19">
      <c r="A11" s="415"/>
      <c r="B11" s="393"/>
      <c r="C11" s="160">
        <v>55</v>
      </c>
      <c r="D11" s="22" t="s">
        <v>11</v>
      </c>
      <c r="E11" s="22">
        <v>1</v>
      </c>
      <c r="F11" s="21">
        <v>76031</v>
      </c>
      <c r="G11" s="21">
        <v>1910</v>
      </c>
      <c r="H11" s="21">
        <v>2018</v>
      </c>
      <c r="I11" s="317">
        <v>1947</v>
      </c>
      <c r="J11" s="22">
        <f t="shared" si="0"/>
        <v>37</v>
      </c>
      <c r="K11" s="215">
        <v>0</v>
      </c>
      <c r="L11" s="22">
        <f t="shared" si="1"/>
        <v>71</v>
      </c>
      <c r="M11" s="22">
        <f t="shared" si="2"/>
        <v>71</v>
      </c>
      <c r="N11" s="22">
        <v>0.75</v>
      </c>
      <c r="O11" s="215">
        <f t="shared" si="3"/>
        <v>1.056338028169014</v>
      </c>
      <c r="P11" s="135">
        <f t="shared" si="4"/>
        <v>53.25</v>
      </c>
      <c r="Q11">
        <v>1</v>
      </c>
      <c r="R11" s="4">
        <v>1941</v>
      </c>
      <c r="S11" s="4">
        <v>1945</v>
      </c>
    </row>
    <row r="12" spans="1:19">
      <c r="A12" s="415"/>
      <c r="B12" s="393"/>
      <c r="C12" s="67">
        <v>61</v>
      </c>
      <c r="D12" s="19" t="s">
        <v>71</v>
      </c>
      <c r="E12" s="19">
        <v>3</v>
      </c>
      <c r="F12" s="18">
        <v>91293</v>
      </c>
      <c r="G12" s="18">
        <v>1910</v>
      </c>
      <c r="H12" s="18">
        <v>2018</v>
      </c>
      <c r="I12" s="318">
        <v>1947</v>
      </c>
      <c r="J12" s="19">
        <f t="shared" si="0"/>
        <v>37</v>
      </c>
      <c r="K12" s="279">
        <v>-1.9</v>
      </c>
      <c r="L12" s="19">
        <f t="shared" si="1"/>
        <v>71</v>
      </c>
      <c r="M12" s="19">
        <f t="shared" si="2"/>
        <v>71</v>
      </c>
      <c r="N12" s="19">
        <v>1.2</v>
      </c>
      <c r="O12" s="207">
        <f t="shared" si="3"/>
        <v>1.6901408450704225</v>
      </c>
      <c r="P12" s="136">
        <f t="shared" si="4"/>
        <v>85.2</v>
      </c>
      <c r="Q12">
        <v>19</v>
      </c>
      <c r="R12" s="4">
        <v>1946</v>
      </c>
      <c r="S12" s="4">
        <v>1950</v>
      </c>
    </row>
    <row r="13" spans="1:19">
      <c r="A13" s="415"/>
      <c r="B13" s="393"/>
      <c r="C13" s="66">
        <v>65</v>
      </c>
      <c r="D13" s="52" t="s">
        <v>72</v>
      </c>
      <c r="E13" s="52">
        <v>3</v>
      </c>
      <c r="F13" s="50">
        <v>86071</v>
      </c>
      <c r="G13" s="50">
        <v>1910</v>
      </c>
      <c r="H13" s="50">
        <v>2014</v>
      </c>
      <c r="I13" s="319">
        <v>1947</v>
      </c>
      <c r="J13" s="52">
        <f t="shared" si="0"/>
        <v>37</v>
      </c>
      <c r="K13" s="218">
        <v>-0.5</v>
      </c>
      <c r="L13" s="52">
        <f t="shared" si="1"/>
        <v>67</v>
      </c>
      <c r="M13" s="52">
        <f t="shared" si="2"/>
        <v>71</v>
      </c>
      <c r="N13" s="52">
        <v>1.5</v>
      </c>
      <c r="O13" s="218">
        <f t="shared" si="3"/>
        <v>2.2388059701492535</v>
      </c>
      <c r="P13" s="139">
        <f t="shared" si="4"/>
        <v>106.5</v>
      </c>
      <c r="Q13">
        <v>31</v>
      </c>
      <c r="R13" s="4">
        <v>1951</v>
      </c>
      <c r="S13" s="4">
        <v>1955</v>
      </c>
    </row>
    <row r="14" spans="1:19">
      <c r="A14" s="415"/>
      <c r="B14" s="393"/>
      <c r="C14" s="68">
        <v>69</v>
      </c>
      <c r="D14" s="69" t="s">
        <v>38</v>
      </c>
      <c r="E14" s="69">
        <v>3</v>
      </c>
      <c r="F14" s="70">
        <v>26026</v>
      </c>
      <c r="G14" s="70">
        <v>1910</v>
      </c>
      <c r="H14" s="70">
        <v>2017</v>
      </c>
      <c r="I14" s="320">
        <v>1947</v>
      </c>
      <c r="J14" s="311">
        <f t="shared" si="0"/>
        <v>37</v>
      </c>
      <c r="K14" s="292">
        <v>-1.9</v>
      </c>
      <c r="L14" s="69">
        <f t="shared" si="1"/>
        <v>70</v>
      </c>
      <c r="M14" s="69">
        <f t="shared" si="2"/>
        <v>71</v>
      </c>
      <c r="N14" s="69">
        <v>1.1000000000000001</v>
      </c>
      <c r="O14" s="220">
        <f t="shared" si="3"/>
        <v>1.5714285714285716</v>
      </c>
      <c r="P14" s="81">
        <f t="shared" si="4"/>
        <v>78.100000000000009</v>
      </c>
      <c r="Q14">
        <v>12</v>
      </c>
      <c r="R14" s="4">
        <v>1956</v>
      </c>
      <c r="S14" s="4">
        <v>1960</v>
      </c>
    </row>
    <row r="15" spans="1:19">
      <c r="A15" s="415"/>
      <c r="B15" s="393"/>
      <c r="C15" s="73">
        <v>86</v>
      </c>
      <c r="D15" s="71" t="s">
        <v>57</v>
      </c>
      <c r="E15" s="71">
        <v>3</v>
      </c>
      <c r="F15" s="269">
        <v>14015</v>
      </c>
      <c r="G15" s="269">
        <v>1910</v>
      </c>
      <c r="H15" s="269">
        <v>2017</v>
      </c>
      <c r="I15" s="321">
        <v>1947</v>
      </c>
      <c r="J15" s="294">
        <f t="shared" si="0"/>
        <v>37</v>
      </c>
      <c r="K15" s="283">
        <v>0</v>
      </c>
      <c r="L15" s="294">
        <f t="shared" si="1"/>
        <v>70</v>
      </c>
      <c r="M15" s="294">
        <f t="shared" si="2"/>
        <v>71</v>
      </c>
      <c r="N15" s="294">
        <v>1.1000000000000001</v>
      </c>
      <c r="O15" s="283">
        <f t="shared" si="3"/>
        <v>1.5714285714285716</v>
      </c>
      <c r="P15" s="304">
        <f t="shared" si="4"/>
        <v>78.100000000000009</v>
      </c>
      <c r="Q15">
        <v>14</v>
      </c>
      <c r="R15" s="4">
        <v>1961</v>
      </c>
      <c r="S15" s="4">
        <v>1965</v>
      </c>
    </row>
    <row r="16" spans="1:19">
      <c r="A16" s="415"/>
      <c r="B16" s="393"/>
      <c r="C16" s="65">
        <v>17</v>
      </c>
      <c r="D16" s="13" t="s">
        <v>15</v>
      </c>
      <c r="E16" s="13">
        <v>2</v>
      </c>
      <c r="F16" s="12">
        <v>84016</v>
      </c>
      <c r="G16" s="12">
        <v>1910</v>
      </c>
      <c r="H16" s="12">
        <v>2017</v>
      </c>
      <c r="I16" s="316">
        <v>1949</v>
      </c>
      <c r="J16" s="24">
        <f t="shared" si="0"/>
        <v>39</v>
      </c>
      <c r="K16" s="212">
        <v>0.8</v>
      </c>
      <c r="L16" s="24">
        <f t="shared" si="1"/>
        <v>68</v>
      </c>
      <c r="M16" s="24">
        <f t="shared" si="2"/>
        <v>69</v>
      </c>
      <c r="N16" s="13">
        <v>1.5</v>
      </c>
      <c r="O16" s="204">
        <f t="shared" si="3"/>
        <v>2.2058823529411766</v>
      </c>
      <c r="P16" s="198">
        <f t="shared" si="4"/>
        <v>103.5</v>
      </c>
      <c r="Q16">
        <v>7</v>
      </c>
      <c r="R16" s="4">
        <v>1966</v>
      </c>
      <c r="S16" s="4">
        <v>1970</v>
      </c>
    </row>
    <row r="17" spans="1:19">
      <c r="A17" s="415"/>
      <c r="B17" s="393"/>
      <c r="C17" s="66">
        <v>18</v>
      </c>
      <c r="D17" s="52" t="s">
        <v>10</v>
      </c>
      <c r="E17" s="52">
        <v>2</v>
      </c>
      <c r="F17" s="50">
        <v>84145</v>
      </c>
      <c r="G17" s="50">
        <v>1939</v>
      </c>
      <c r="H17" s="50">
        <v>2017</v>
      </c>
      <c r="I17" s="319">
        <v>1949</v>
      </c>
      <c r="J17" s="52">
        <f t="shared" si="0"/>
        <v>10</v>
      </c>
      <c r="K17" s="218">
        <v>-5</v>
      </c>
      <c r="L17" s="52">
        <f t="shared" si="1"/>
        <v>68</v>
      </c>
      <c r="M17" s="52">
        <f t="shared" si="2"/>
        <v>69</v>
      </c>
      <c r="N17" s="52">
        <v>1.4</v>
      </c>
      <c r="O17" s="218">
        <f t="shared" si="3"/>
        <v>2.0588235294117645</v>
      </c>
      <c r="P17" s="139">
        <f t="shared" si="4"/>
        <v>96.6</v>
      </c>
      <c r="Q17">
        <v>7</v>
      </c>
      <c r="R17" s="4">
        <v>1971</v>
      </c>
      <c r="S17" s="4">
        <v>1975</v>
      </c>
    </row>
    <row r="18" spans="1:19">
      <c r="A18" s="415"/>
      <c r="B18" s="393"/>
      <c r="C18" s="73">
        <v>88</v>
      </c>
      <c r="D18" s="71" t="s">
        <v>58</v>
      </c>
      <c r="E18" s="71">
        <v>3</v>
      </c>
      <c r="F18" s="72">
        <v>15590</v>
      </c>
      <c r="G18" s="72">
        <v>1910</v>
      </c>
      <c r="H18" s="72">
        <v>2017</v>
      </c>
      <c r="I18" s="322">
        <v>1949</v>
      </c>
      <c r="J18" s="71">
        <f t="shared" si="0"/>
        <v>39</v>
      </c>
      <c r="K18" s="224">
        <v>0</v>
      </c>
      <c r="L18" s="71">
        <f t="shared" si="1"/>
        <v>68</v>
      </c>
      <c r="M18" s="71">
        <f t="shared" si="2"/>
        <v>69</v>
      </c>
      <c r="N18" s="71">
        <v>1.4</v>
      </c>
      <c r="O18" s="226">
        <v>2.1</v>
      </c>
      <c r="P18" s="71">
        <v>97</v>
      </c>
      <c r="Q18">
        <v>0</v>
      </c>
      <c r="R18" s="4">
        <v>1976</v>
      </c>
      <c r="S18" s="4">
        <v>1980</v>
      </c>
    </row>
    <row r="19" spans="1:19">
      <c r="A19" s="415"/>
      <c r="B19" s="393"/>
      <c r="C19" s="65">
        <v>11</v>
      </c>
      <c r="D19" s="13" t="s">
        <v>26</v>
      </c>
      <c r="E19" s="13">
        <v>3</v>
      </c>
      <c r="F19" s="12">
        <v>60139</v>
      </c>
      <c r="G19" s="12">
        <v>1910</v>
      </c>
      <c r="H19" s="12">
        <v>2017</v>
      </c>
      <c r="I19" s="316">
        <v>1950</v>
      </c>
      <c r="J19" s="24">
        <f t="shared" si="0"/>
        <v>40</v>
      </c>
      <c r="K19" s="212">
        <v>-1.25</v>
      </c>
      <c r="L19" s="24">
        <f t="shared" si="1"/>
        <v>67</v>
      </c>
      <c r="M19" s="24">
        <f t="shared" si="2"/>
        <v>68</v>
      </c>
      <c r="N19" s="24">
        <v>2.4</v>
      </c>
      <c r="O19" s="204">
        <f t="shared" ref="O19:O50" si="5">100*N19/L19</f>
        <v>3.5820895522388061</v>
      </c>
      <c r="P19" s="198">
        <f t="shared" ref="P19:P50" si="6">N19*M19</f>
        <v>163.19999999999999</v>
      </c>
      <c r="Q19">
        <v>1</v>
      </c>
      <c r="R19" s="4">
        <v>1981</v>
      </c>
      <c r="S19" s="4">
        <v>1985</v>
      </c>
    </row>
    <row r="20" spans="1:19">
      <c r="A20" s="415"/>
      <c r="B20" s="393"/>
      <c r="C20" s="65">
        <v>14</v>
      </c>
      <c r="D20" s="13" t="s">
        <v>0</v>
      </c>
      <c r="E20" s="13">
        <v>3</v>
      </c>
      <c r="F20" s="12">
        <v>66062</v>
      </c>
      <c r="G20" s="12">
        <v>1910</v>
      </c>
      <c r="H20" s="12">
        <v>2017</v>
      </c>
      <c r="I20" s="316">
        <v>1950</v>
      </c>
      <c r="J20" s="24">
        <f t="shared" si="0"/>
        <v>40</v>
      </c>
      <c r="K20" s="212">
        <v>0</v>
      </c>
      <c r="L20" s="24">
        <f t="shared" si="1"/>
        <v>67</v>
      </c>
      <c r="M20" s="24">
        <f t="shared" si="2"/>
        <v>68</v>
      </c>
      <c r="N20" s="13">
        <v>1.45</v>
      </c>
      <c r="O20" s="204">
        <f t="shared" si="5"/>
        <v>2.1641791044776117</v>
      </c>
      <c r="P20" s="198">
        <f t="shared" si="6"/>
        <v>98.6</v>
      </c>
      <c r="Q20">
        <v>0</v>
      </c>
      <c r="R20" s="4">
        <v>1986</v>
      </c>
      <c r="S20" s="4">
        <v>1990</v>
      </c>
    </row>
    <row r="21" spans="1:19">
      <c r="A21" s="415"/>
      <c r="B21" s="393"/>
      <c r="C21" s="67">
        <v>19</v>
      </c>
      <c r="D21" s="19" t="s">
        <v>28</v>
      </c>
      <c r="E21" s="19">
        <v>3</v>
      </c>
      <c r="F21" s="18">
        <v>92045</v>
      </c>
      <c r="G21" s="18">
        <v>1910</v>
      </c>
      <c r="H21" s="18">
        <v>2017</v>
      </c>
      <c r="I21" s="318">
        <v>1950</v>
      </c>
      <c r="J21" s="19">
        <f t="shared" si="0"/>
        <v>40</v>
      </c>
      <c r="K21" s="207">
        <v>0.6</v>
      </c>
      <c r="L21" s="19">
        <f t="shared" si="1"/>
        <v>67</v>
      </c>
      <c r="M21" s="19">
        <f t="shared" si="2"/>
        <v>68</v>
      </c>
      <c r="N21" s="19">
        <v>1.2</v>
      </c>
      <c r="O21" s="207">
        <f t="shared" si="5"/>
        <v>1.791044776119403</v>
      </c>
      <c r="P21" s="136">
        <f t="shared" si="6"/>
        <v>81.599999999999994</v>
      </c>
      <c r="Q21">
        <v>0</v>
      </c>
      <c r="R21" s="4">
        <v>1991</v>
      </c>
      <c r="S21" s="4">
        <v>1995</v>
      </c>
    </row>
    <row r="22" spans="1:19">
      <c r="A22" s="415"/>
      <c r="B22" s="393"/>
      <c r="C22" s="62">
        <v>39</v>
      </c>
      <c r="D22" s="32" t="s">
        <v>23</v>
      </c>
      <c r="E22" s="32">
        <v>2</v>
      </c>
      <c r="F22" s="33">
        <v>40004</v>
      </c>
      <c r="G22" s="33">
        <v>1942</v>
      </c>
      <c r="H22" s="33">
        <v>2017</v>
      </c>
      <c r="I22" s="323">
        <v>1950</v>
      </c>
      <c r="J22" s="32">
        <f t="shared" si="0"/>
        <v>8</v>
      </c>
      <c r="K22" s="202">
        <v>0</v>
      </c>
      <c r="L22" s="32">
        <f t="shared" si="1"/>
        <v>67</v>
      </c>
      <c r="M22" s="32">
        <f t="shared" si="2"/>
        <v>68</v>
      </c>
      <c r="N22" s="44">
        <v>2</v>
      </c>
      <c r="O22" s="202">
        <f t="shared" si="5"/>
        <v>2.9850746268656718</v>
      </c>
      <c r="P22" s="61">
        <f t="shared" si="6"/>
        <v>136</v>
      </c>
      <c r="Q22">
        <v>0</v>
      </c>
      <c r="R22" s="4">
        <v>1996</v>
      </c>
      <c r="S22" s="4">
        <v>2000</v>
      </c>
    </row>
    <row r="23" spans="1:19">
      <c r="A23" s="415"/>
      <c r="B23" s="393"/>
      <c r="C23" s="65">
        <v>41</v>
      </c>
      <c r="D23" s="13" t="s">
        <v>65</v>
      </c>
      <c r="E23" s="13">
        <v>2</v>
      </c>
      <c r="F23" s="275">
        <v>53115</v>
      </c>
      <c r="G23" s="275">
        <v>1912</v>
      </c>
      <c r="H23" s="275">
        <v>2018</v>
      </c>
      <c r="I23" s="324">
        <v>1950</v>
      </c>
      <c r="J23" s="297">
        <f t="shared" si="0"/>
        <v>38</v>
      </c>
      <c r="K23" s="291">
        <v>0</v>
      </c>
      <c r="L23" s="297">
        <f t="shared" si="1"/>
        <v>68</v>
      </c>
      <c r="M23" s="297">
        <f t="shared" si="2"/>
        <v>68</v>
      </c>
      <c r="N23" s="300">
        <v>2</v>
      </c>
      <c r="O23" s="291">
        <f t="shared" si="5"/>
        <v>2.9411764705882355</v>
      </c>
      <c r="P23" s="297">
        <f t="shared" si="6"/>
        <v>136</v>
      </c>
      <c r="Q23">
        <v>0</v>
      </c>
      <c r="R23" s="4">
        <v>2001</v>
      </c>
      <c r="S23" s="4">
        <v>2005</v>
      </c>
    </row>
    <row r="24" spans="1:19">
      <c r="A24" s="415"/>
      <c r="B24" s="393"/>
      <c r="C24" s="160">
        <v>56</v>
      </c>
      <c r="D24" s="22" t="s">
        <v>12</v>
      </c>
      <c r="E24" s="22">
        <v>2</v>
      </c>
      <c r="F24" s="271">
        <v>80023</v>
      </c>
      <c r="G24" s="271">
        <v>1910</v>
      </c>
      <c r="H24" s="271">
        <v>2017</v>
      </c>
      <c r="I24" s="325">
        <v>1950</v>
      </c>
      <c r="J24" s="15">
        <f t="shared" si="0"/>
        <v>40</v>
      </c>
      <c r="K24" s="285">
        <v>0</v>
      </c>
      <c r="L24" s="15">
        <f t="shared" si="1"/>
        <v>67</v>
      </c>
      <c r="M24" s="15">
        <f t="shared" si="2"/>
        <v>68</v>
      </c>
      <c r="N24" s="298">
        <v>1.6</v>
      </c>
      <c r="O24" s="214">
        <f t="shared" si="5"/>
        <v>2.3880597014925371</v>
      </c>
      <c r="P24" s="25">
        <f t="shared" si="6"/>
        <v>108.80000000000001</v>
      </c>
      <c r="Q24" s="337">
        <v>0</v>
      </c>
      <c r="R24" s="4">
        <v>2006</v>
      </c>
      <c r="S24" s="4">
        <v>2010</v>
      </c>
    </row>
    <row r="25" spans="1:19">
      <c r="A25" s="415"/>
      <c r="B25" s="393"/>
      <c r="C25" s="160">
        <v>57</v>
      </c>
      <c r="D25" s="22" t="s">
        <v>96</v>
      </c>
      <c r="E25" s="22">
        <v>3</v>
      </c>
      <c r="F25" s="21">
        <v>78015</v>
      </c>
      <c r="G25" s="21">
        <v>1911</v>
      </c>
      <c r="H25" s="21">
        <v>2018</v>
      </c>
      <c r="I25" s="317">
        <v>1950</v>
      </c>
      <c r="J25" s="22">
        <f t="shared" si="0"/>
        <v>39</v>
      </c>
      <c r="K25" s="215">
        <v>-1.8</v>
      </c>
      <c r="L25" s="22">
        <f t="shared" si="1"/>
        <v>68</v>
      </c>
      <c r="M25" s="22">
        <f t="shared" si="2"/>
        <v>68</v>
      </c>
      <c r="N25" s="22">
        <v>1.3</v>
      </c>
      <c r="O25" s="215">
        <f t="shared" si="5"/>
        <v>1.911764705882353</v>
      </c>
      <c r="P25" s="135">
        <f t="shared" si="6"/>
        <v>88.4</v>
      </c>
      <c r="Q25">
        <v>0</v>
      </c>
      <c r="R25" s="4">
        <v>2011</v>
      </c>
      <c r="S25" s="4">
        <v>2015</v>
      </c>
    </row>
    <row r="26" spans="1:19" ht="13" thickBot="1">
      <c r="A26" s="416"/>
      <c r="B26" s="393"/>
      <c r="C26" s="68">
        <v>89</v>
      </c>
      <c r="D26" s="69" t="s">
        <v>101</v>
      </c>
      <c r="E26" s="69">
        <v>2</v>
      </c>
      <c r="F26" s="70">
        <v>17043</v>
      </c>
      <c r="G26" s="70">
        <v>1941</v>
      </c>
      <c r="H26" s="70">
        <v>2018</v>
      </c>
      <c r="I26" s="320">
        <v>1950</v>
      </c>
      <c r="J26" s="69">
        <f t="shared" si="0"/>
        <v>9</v>
      </c>
      <c r="K26" s="241">
        <v>-2.4</v>
      </c>
      <c r="L26" s="69">
        <f t="shared" si="1"/>
        <v>68</v>
      </c>
      <c r="M26" s="69">
        <f t="shared" si="2"/>
        <v>68</v>
      </c>
      <c r="N26" s="69">
        <v>1.6</v>
      </c>
      <c r="O26" s="220">
        <f t="shared" si="5"/>
        <v>2.3529411764705883</v>
      </c>
      <c r="P26" s="81">
        <f t="shared" si="6"/>
        <v>108.80000000000001</v>
      </c>
      <c r="Q26">
        <v>0</v>
      </c>
      <c r="R26" s="4">
        <v>2016</v>
      </c>
      <c r="S26" s="4">
        <v>2020</v>
      </c>
    </row>
    <row r="27" spans="1:19" ht="12" customHeight="1">
      <c r="A27" s="352" t="s">
        <v>163</v>
      </c>
      <c r="B27" s="394" t="s">
        <v>123</v>
      </c>
      <c r="C27" s="99">
        <v>90</v>
      </c>
      <c r="D27" s="100" t="s">
        <v>100</v>
      </c>
      <c r="E27" s="100">
        <v>2</v>
      </c>
      <c r="F27" s="101">
        <v>17031</v>
      </c>
      <c r="G27" s="101">
        <v>1910</v>
      </c>
      <c r="H27" s="101">
        <v>2014</v>
      </c>
      <c r="I27" s="326">
        <v>1950</v>
      </c>
      <c r="J27" s="100">
        <f t="shared" si="0"/>
        <v>40</v>
      </c>
      <c r="K27" s="219">
        <v>-0.25</v>
      </c>
      <c r="L27" s="100">
        <f t="shared" si="1"/>
        <v>64</v>
      </c>
      <c r="M27" s="100">
        <f t="shared" si="2"/>
        <v>68</v>
      </c>
      <c r="N27" s="100">
        <v>1.1000000000000001</v>
      </c>
      <c r="O27" s="219">
        <f t="shared" si="5"/>
        <v>1.7187500000000002</v>
      </c>
      <c r="P27" s="103">
        <f t="shared" si="6"/>
        <v>74.800000000000011</v>
      </c>
      <c r="Q27">
        <v>13</v>
      </c>
      <c r="R27" s="4" t="s">
        <v>181</v>
      </c>
      <c r="S27" s="4"/>
    </row>
    <row r="28" spans="1:19">
      <c r="A28" s="353"/>
      <c r="B28" s="395"/>
      <c r="C28" s="57">
        <v>108</v>
      </c>
      <c r="D28" s="58" t="s">
        <v>48</v>
      </c>
      <c r="E28" s="58">
        <v>3</v>
      </c>
      <c r="F28" s="59">
        <v>9510</v>
      </c>
      <c r="G28" s="59">
        <v>1910</v>
      </c>
      <c r="H28" s="59">
        <v>2011</v>
      </c>
      <c r="I28" s="314">
        <v>1950</v>
      </c>
      <c r="J28" s="58">
        <f t="shared" si="0"/>
        <v>40</v>
      </c>
      <c r="K28" s="222">
        <v>-0.4</v>
      </c>
      <c r="L28" s="58">
        <f t="shared" si="1"/>
        <v>61</v>
      </c>
      <c r="M28" s="58">
        <f t="shared" si="2"/>
        <v>68</v>
      </c>
      <c r="N28" s="58">
        <v>2</v>
      </c>
      <c r="O28" s="222">
        <f t="shared" si="5"/>
        <v>3.278688524590164</v>
      </c>
      <c r="P28" s="86">
        <f t="shared" si="6"/>
        <v>136</v>
      </c>
      <c r="S28" s="4"/>
    </row>
    <row r="29" spans="1:19">
      <c r="A29" s="353"/>
      <c r="B29" s="395"/>
      <c r="C29" s="62">
        <v>23</v>
      </c>
      <c r="D29" s="32" t="s">
        <v>76</v>
      </c>
      <c r="E29" s="32">
        <v>2</v>
      </c>
      <c r="F29" s="33">
        <v>28004</v>
      </c>
      <c r="G29" s="33">
        <v>1910</v>
      </c>
      <c r="H29" s="33">
        <v>2018</v>
      </c>
      <c r="I29" s="323">
        <v>1951</v>
      </c>
      <c r="J29" s="32">
        <f t="shared" si="0"/>
        <v>41</v>
      </c>
      <c r="K29" s="202">
        <v>-0.5</v>
      </c>
      <c r="L29" s="32">
        <f t="shared" si="1"/>
        <v>67</v>
      </c>
      <c r="M29" s="32">
        <f t="shared" si="2"/>
        <v>67</v>
      </c>
      <c r="N29" s="32">
        <v>2.2999999999999998</v>
      </c>
      <c r="O29" s="202">
        <f t="shared" si="5"/>
        <v>3.4328358208955221</v>
      </c>
      <c r="P29" s="61">
        <f t="shared" si="6"/>
        <v>154.1</v>
      </c>
      <c r="Q29">
        <v>108</v>
      </c>
      <c r="R29" s="4" t="s">
        <v>63</v>
      </c>
      <c r="S29" s="4"/>
    </row>
    <row r="30" spans="1:19">
      <c r="A30" s="353"/>
      <c r="B30" s="395"/>
      <c r="C30" s="62">
        <v>36</v>
      </c>
      <c r="D30" s="32" t="s">
        <v>86</v>
      </c>
      <c r="E30" s="32">
        <v>3</v>
      </c>
      <c r="F30" s="33">
        <v>42112</v>
      </c>
      <c r="G30" s="33">
        <v>1910</v>
      </c>
      <c r="H30" s="33">
        <v>2018</v>
      </c>
      <c r="I30" s="323">
        <v>1952</v>
      </c>
      <c r="J30" s="32">
        <f t="shared" si="0"/>
        <v>42</v>
      </c>
      <c r="K30" s="202">
        <v>0</v>
      </c>
      <c r="L30" s="32">
        <f t="shared" si="1"/>
        <v>66</v>
      </c>
      <c r="M30" s="32">
        <f t="shared" si="2"/>
        <v>66</v>
      </c>
      <c r="N30" s="32">
        <v>2.1</v>
      </c>
      <c r="O30" s="202">
        <f t="shared" si="5"/>
        <v>3.1818181818181817</v>
      </c>
      <c r="P30" s="61">
        <f t="shared" si="6"/>
        <v>138.6</v>
      </c>
    </row>
    <row r="31" spans="1:19">
      <c r="A31" s="353"/>
      <c r="B31" s="395"/>
      <c r="C31" s="57">
        <v>101</v>
      </c>
      <c r="D31" s="58" t="s">
        <v>104</v>
      </c>
      <c r="E31" s="58">
        <v>3</v>
      </c>
      <c r="F31" s="59">
        <v>7045</v>
      </c>
      <c r="G31" s="59">
        <v>1930</v>
      </c>
      <c r="H31" s="59">
        <v>2018</v>
      </c>
      <c r="I31" s="314">
        <v>1952</v>
      </c>
      <c r="J31" s="58">
        <f t="shared" si="0"/>
        <v>22</v>
      </c>
      <c r="K31" s="222">
        <v>0</v>
      </c>
      <c r="L31" s="58">
        <f t="shared" si="1"/>
        <v>66</v>
      </c>
      <c r="M31" s="58">
        <f t="shared" si="2"/>
        <v>66</v>
      </c>
      <c r="N31" s="58">
        <v>1.3</v>
      </c>
      <c r="O31" s="222">
        <f t="shared" si="5"/>
        <v>1.9696969696969697</v>
      </c>
      <c r="P31" s="86">
        <f t="shared" si="6"/>
        <v>85.8</v>
      </c>
      <c r="R31" s="4"/>
      <c r="S31" s="4"/>
    </row>
    <row r="32" spans="1:19">
      <c r="A32" s="353"/>
      <c r="B32" s="395"/>
      <c r="C32" s="62">
        <v>25</v>
      </c>
      <c r="D32" s="32" t="s">
        <v>75</v>
      </c>
      <c r="E32" s="32">
        <v>3</v>
      </c>
      <c r="F32" s="33">
        <v>29063</v>
      </c>
      <c r="G32" s="33">
        <v>1910</v>
      </c>
      <c r="H32" s="33">
        <v>2018</v>
      </c>
      <c r="I32" s="323">
        <v>1953</v>
      </c>
      <c r="J32" s="32">
        <f t="shared" si="0"/>
        <v>43</v>
      </c>
      <c r="K32" s="202">
        <v>-2.1</v>
      </c>
      <c r="L32" s="32">
        <f t="shared" si="1"/>
        <v>65</v>
      </c>
      <c r="M32" s="32">
        <f t="shared" si="2"/>
        <v>65</v>
      </c>
      <c r="N32" s="32">
        <v>1.7</v>
      </c>
      <c r="O32" s="202">
        <f t="shared" si="5"/>
        <v>2.6153846153846154</v>
      </c>
      <c r="P32" s="61">
        <f t="shared" si="6"/>
        <v>110.5</v>
      </c>
      <c r="R32" s="4"/>
      <c r="S32" s="4"/>
    </row>
    <row r="33" spans="1:16">
      <c r="A33" s="353"/>
      <c r="B33" s="395"/>
      <c r="C33" s="62">
        <v>4</v>
      </c>
      <c r="D33" s="63" t="s">
        <v>113</v>
      </c>
      <c r="E33" s="63">
        <v>1</v>
      </c>
      <c r="F33" s="94" t="s">
        <v>35</v>
      </c>
      <c r="G33" s="94">
        <v>1912</v>
      </c>
      <c r="H33" s="94">
        <v>1987</v>
      </c>
      <c r="I33" s="315">
        <v>1954</v>
      </c>
      <c r="J33" s="63">
        <f t="shared" si="0"/>
        <v>42</v>
      </c>
      <c r="K33" s="202">
        <f>-3.6</f>
        <v>-3.6</v>
      </c>
      <c r="L33" s="63">
        <f t="shared" si="1"/>
        <v>33</v>
      </c>
      <c r="M33" s="63">
        <f t="shared" si="2"/>
        <v>64</v>
      </c>
      <c r="N33" s="63">
        <v>1.5</v>
      </c>
      <c r="O33" s="202">
        <f t="shared" si="5"/>
        <v>4.5454545454545459</v>
      </c>
      <c r="P33" s="64">
        <f t="shared" si="6"/>
        <v>96</v>
      </c>
    </row>
    <row r="34" spans="1:16">
      <c r="A34" s="353"/>
      <c r="B34" s="395"/>
      <c r="C34" s="65">
        <v>10</v>
      </c>
      <c r="D34" s="13" t="s">
        <v>25</v>
      </c>
      <c r="E34" s="13">
        <v>3</v>
      </c>
      <c r="F34" s="12">
        <v>58012</v>
      </c>
      <c r="G34" s="12">
        <v>1910</v>
      </c>
      <c r="H34" s="12">
        <v>2017</v>
      </c>
      <c r="I34" s="316">
        <v>1954</v>
      </c>
      <c r="J34" s="24">
        <f t="shared" si="0"/>
        <v>44</v>
      </c>
      <c r="K34" s="282">
        <v>0</v>
      </c>
      <c r="L34" s="24">
        <f t="shared" si="1"/>
        <v>63</v>
      </c>
      <c r="M34" s="24">
        <f t="shared" si="2"/>
        <v>64</v>
      </c>
      <c r="N34" s="24">
        <v>1.4</v>
      </c>
      <c r="O34" s="204">
        <f t="shared" si="5"/>
        <v>2.2222222222222223</v>
      </c>
      <c r="P34" s="198">
        <f t="shared" si="6"/>
        <v>89.6</v>
      </c>
    </row>
    <row r="35" spans="1:16">
      <c r="A35" s="353"/>
      <c r="B35" s="395"/>
      <c r="C35" s="62">
        <v>24</v>
      </c>
      <c r="D35" s="32" t="s">
        <v>74</v>
      </c>
      <c r="E35" s="32">
        <v>2</v>
      </c>
      <c r="F35" s="33">
        <v>29077</v>
      </c>
      <c r="G35" s="33">
        <v>1910</v>
      </c>
      <c r="H35" s="33">
        <v>2018</v>
      </c>
      <c r="I35" s="323">
        <v>1954</v>
      </c>
      <c r="J35" s="32">
        <f t="shared" si="0"/>
        <v>44</v>
      </c>
      <c r="K35" s="202">
        <v>-2.7</v>
      </c>
      <c r="L35" s="32">
        <f t="shared" si="1"/>
        <v>64</v>
      </c>
      <c r="M35" s="32">
        <f t="shared" si="2"/>
        <v>64</v>
      </c>
      <c r="N35" s="32">
        <v>2.2999999999999998</v>
      </c>
      <c r="O35" s="202">
        <f t="shared" si="5"/>
        <v>3.5937499999999996</v>
      </c>
      <c r="P35" s="61">
        <f t="shared" si="6"/>
        <v>147.19999999999999</v>
      </c>
    </row>
    <row r="36" spans="1:16">
      <c r="A36" s="353"/>
      <c r="B36" s="395"/>
      <c r="C36" s="62">
        <v>27</v>
      </c>
      <c r="D36" s="32" t="s">
        <v>79</v>
      </c>
      <c r="E36" s="32">
        <v>2</v>
      </c>
      <c r="F36" s="33">
        <v>37010</v>
      </c>
      <c r="G36" s="33">
        <v>1940</v>
      </c>
      <c r="H36" s="33">
        <v>2018</v>
      </c>
      <c r="I36" s="323">
        <v>1954</v>
      </c>
      <c r="J36" s="32">
        <f t="shared" si="0"/>
        <v>14</v>
      </c>
      <c r="K36" s="202">
        <v>-8.6</v>
      </c>
      <c r="L36" s="32">
        <f t="shared" si="1"/>
        <v>64</v>
      </c>
      <c r="M36" s="32">
        <f t="shared" si="2"/>
        <v>64</v>
      </c>
      <c r="N36" s="32">
        <v>2.8</v>
      </c>
      <c r="O36" s="202">
        <f t="shared" si="5"/>
        <v>4.375</v>
      </c>
      <c r="P36" s="61">
        <f t="shared" si="6"/>
        <v>179.2</v>
      </c>
    </row>
    <row r="37" spans="1:16">
      <c r="A37" s="353"/>
      <c r="B37" s="395"/>
      <c r="C37" s="62">
        <v>30</v>
      </c>
      <c r="D37" s="32" t="s">
        <v>80</v>
      </c>
      <c r="E37" s="32">
        <v>3</v>
      </c>
      <c r="F37" s="33">
        <v>38003</v>
      </c>
      <c r="G37" s="33">
        <v>1910</v>
      </c>
      <c r="H37" s="33">
        <v>2018</v>
      </c>
      <c r="I37" s="323">
        <v>1954</v>
      </c>
      <c r="J37" s="32">
        <f t="shared" si="0"/>
        <v>44</v>
      </c>
      <c r="K37" s="202">
        <v>-0.9</v>
      </c>
      <c r="L37" s="32">
        <f t="shared" si="1"/>
        <v>64</v>
      </c>
      <c r="M37" s="32">
        <f t="shared" si="2"/>
        <v>64</v>
      </c>
      <c r="N37" s="32">
        <v>2.6</v>
      </c>
      <c r="O37" s="202">
        <f t="shared" si="5"/>
        <v>4.0625</v>
      </c>
      <c r="P37" s="61">
        <f t="shared" si="6"/>
        <v>166.4</v>
      </c>
    </row>
    <row r="38" spans="1:16">
      <c r="A38" s="353"/>
      <c r="B38" s="395"/>
      <c r="C38" s="62">
        <v>34</v>
      </c>
      <c r="D38" s="32" t="s">
        <v>84</v>
      </c>
      <c r="E38" s="32">
        <v>3</v>
      </c>
      <c r="F38" s="33">
        <v>44021</v>
      </c>
      <c r="G38" s="33">
        <v>1910</v>
      </c>
      <c r="H38" s="33">
        <v>2018</v>
      </c>
      <c r="I38" s="323">
        <v>1954</v>
      </c>
      <c r="J38" s="32">
        <f t="shared" ref="J38:J69" si="7">I38-G38</f>
        <v>44</v>
      </c>
      <c r="K38" s="202">
        <v>0</v>
      </c>
      <c r="L38" s="32">
        <f t="shared" ref="L38:L69" si="8">H38-I38</f>
        <v>64</v>
      </c>
      <c r="M38" s="32">
        <f t="shared" ref="M38:M69" si="9">2018-I38</f>
        <v>64</v>
      </c>
      <c r="N38" s="32">
        <v>2.6</v>
      </c>
      <c r="O38" s="202">
        <f t="shared" si="5"/>
        <v>4.0625</v>
      </c>
      <c r="P38" s="61">
        <f t="shared" si="6"/>
        <v>166.4</v>
      </c>
    </row>
    <row r="39" spans="1:16">
      <c r="A39" s="353"/>
      <c r="B39" s="395"/>
      <c r="C39" s="62">
        <v>35</v>
      </c>
      <c r="D39" s="32" t="s">
        <v>22</v>
      </c>
      <c r="E39" s="32">
        <v>3</v>
      </c>
      <c r="F39" s="33">
        <v>39066</v>
      </c>
      <c r="G39" s="33">
        <v>1910</v>
      </c>
      <c r="H39" s="33">
        <v>2018</v>
      </c>
      <c r="I39" s="323">
        <v>1954</v>
      </c>
      <c r="J39" s="32">
        <f t="shared" si="7"/>
        <v>44</v>
      </c>
      <c r="K39" s="202">
        <v>-0.7</v>
      </c>
      <c r="L39" s="32">
        <f t="shared" si="8"/>
        <v>64</v>
      </c>
      <c r="M39" s="32">
        <f t="shared" si="9"/>
        <v>64</v>
      </c>
      <c r="N39" s="32">
        <v>1.6</v>
      </c>
      <c r="O39" s="202">
        <f t="shared" si="5"/>
        <v>2.5</v>
      </c>
      <c r="P39" s="61">
        <f t="shared" si="6"/>
        <v>102.4</v>
      </c>
    </row>
    <row r="40" spans="1:16">
      <c r="A40" s="353"/>
      <c r="B40" s="395"/>
      <c r="C40" s="68">
        <v>91</v>
      </c>
      <c r="D40" s="69" t="s">
        <v>99</v>
      </c>
      <c r="E40" s="69">
        <v>2</v>
      </c>
      <c r="F40" s="70">
        <v>16098</v>
      </c>
      <c r="G40" s="70">
        <v>1922</v>
      </c>
      <c r="H40" s="70">
        <v>2018</v>
      </c>
      <c r="I40" s="320">
        <v>1954</v>
      </c>
      <c r="J40" s="69">
        <f t="shared" si="7"/>
        <v>32</v>
      </c>
      <c r="K40" s="220">
        <v>0</v>
      </c>
      <c r="L40" s="69">
        <f t="shared" si="8"/>
        <v>64</v>
      </c>
      <c r="M40" s="69">
        <f t="shared" si="9"/>
        <v>64</v>
      </c>
      <c r="N40" s="69">
        <v>2.1</v>
      </c>
      <c r="O40" s="220">
        <f t="shared" si="5"/>
        <v>3.28125</v>
      </c>
      <c r="P40" s="81">
        <f t="shared" si="6"/>
        <v>134.4</v>
      </c>
    </row>
    <row r="41" spans="1:16">
      <c r="A41" s="353"/>
      <c r="B41" s="395"/>
      <c r="C41" s="68">
        <v>92</v>
      </c>
      <c r="D41" s="69" t="s">
        <v>98</v>
      </c>
      <c r="E41" s="69">
        <v>1</v>
      </c>
      <c r="F41" s="70">
        <v>16001</v>
      </c>
      <c r="G41" s="70">
        <v>1950</v>
      </c>
      <c r="H41" s="70">
        <v>2018</v>
      </c>
      <c r="I41" s="320">
        <v>1954</v>
      </c>
      <c r="J41" s="69">
        <f t="shared" si="7"/>
        <v>4</v>
      </c>
      <c r="K41" s="239" t="s">
        <v>62</v>
      </c>
      <c r="L41" s="69">
        <f t="shared" si="8"/>
        <v>64</v>
      </c>
      <c r="M41" s="69">
        <f t="shared" si="9"/>
        <v>64</v>
      </c>
      <c r="N41" s="69">
        <v>1.6</v>
      </c>
      <c r="O41" s="220">
        <f t="shared" si="5"/>
        <v>2.5</v>
      </c>
      <c r="P41" s="81">
        <f t="shared" si="6"/>
        <v>102.4</v>
      </c>
    </row>
    <row r="42" spans="1:16">
      <c r="A42" s="353"/>
      <c r="B42" s="395"/>
      <c r="C42" s="62">
        <v>7</v>
      </c>
      <c r="D42" s="63" t="s">
        <v>21</v>
      </c>
      <c r="E42" s="63">
        <v>3</v>
      </c>
      <c r="F42" s="94">
        <v>39128</v>
      </c>
      <c r="G42" s="94">
        <v>1910</v>
      </c>
      <c r="H42" s="94">
        <v>2017</v>
      </c>
      <c r="I42" s="315">
        <v>1955</v>
      </c>
      <c r="J42" s="63">
        <f t="shared" si="7"/>
        <v>45</v>
      </c>
      <c r="K42" s="230">
        <v>0</v>
      </c>
      <c r="L42" s="63">
        <f t="shared" si="8"/>
        <v>62</v>
      </c>
      <c r="M42" s="63">
        <f t="shared" si="9"/>
        <v>63</v>
      </c>
      <c r="N42" s="63">
        <v>1.4</v>
      </c>
      <c r="O42" s="202">
        <f t="shared" si="5"/>
        <v>2.2580645161290325</v>
      </c>
      <c r="P42" s="64">
        <f t="shared" si="6"/>
        <v>88.199999999999989</v>
      </c>
    </row>
    <row r="43" spans="1:16">
      <c r="A43" s="353"/>
      <c r="B43" s="395"/>
      <c r="C43" s="62">
        <v>8</v>
      </c>
      <c r="D43" s="32" t="s">
        <v>117</v>
      </c>
      <c r="E43" s="32">
        <v>3</v>
      </c>
      <c r="F43" s="33">
        <v>40043</v>
      </c>
      <c r="G43" s="33">
        <v>1910</v>
      </c>
      <c r="H43" s="33">
        <v>2018</v>
      </c>
      <c r="I43" s="323">
        <v>1955</v>
      </c>
      <c r="J43" s="63">
        <f t="shared" si="7"/>
        <v>45</v>
      </c>
      <c r="K43" s="202">
        <v>-0.3</v>
      </c>
      <c r="L43" s="32">
        <f t="shared" si="8"/>
        <v>63</v>
      </c>
      <c r="M43" s="32">
        <f t="shared" si="9"/>
        <v>63</v>
      </c>
      <c r="N43" s="63">
        <v>1.6</v>
      </c>
      <c r="O43" s="202">
        <f t="shared" si="5"/>
        <v>2.5396825396825395</v>
      </c>
      <c r="P43" s="64">
        <f t="shared" si="6"/>
        <v>100.80000000000001</v>
      </c>
    </row>
    <row r="44" spans="1:16">
      <c r="A44" s="353"/>
      <c r="B44" s="395"/>
      <c r="C44" s="67">
        <v>20</v>
      </c>
      <c r="D44" s="19" t="s">
        <v>24</v>
      </c>
      <c r="E44" s="19">
        <v>3</v>
      </c>
      <c r="F44" s="18">
        <v>94029</v>
      </c>
      <c r="G44" s="18">
        <v>1918</v>
      </c>
      <c r="H44" s="18">
        <v>2017</v>
      </c>
      <c r="I44" s="318">
        <v>1955</v>
      </c>
      <c r="J44" s="19">
        <f t="shared" si="7"/>
        <v>37</v>
      </c>
      <c r="K44" s="207">
        <v>-1.4</v>
      </c>
      <c r="L44" s="19">
        <f t="shared" si="8"/>
        <v>62</v>
      </c>
      <c r="M44" s="19">
        <f t="shared" si="9"/>
        <v>63</v>
      </c>
      <c r="N44" s="19">
        <v>0.9</v>
      </c>
      <c r="O44" s="207">
        <f t="shared" si="5"/>
        <v>1.4516129032258065</v>
      </c>
      <c r="P44" s="136">
        <f t="shared" si="6"/>
        <v>56.7</v>
      </c>
    </row>
    <row r="45" spans="1:16">
      <c r="A45" s="353"/>
      <c r="B45" s="389" t="s">
        <v>120</v>
      </c>
      <c r="C45" s="67">
        <v>60</v>
      </c>
      <c r="D45" s="19" t="s">
        <v>97</v>
      </c>
      <c r="E45" s="265">
        <v>1</v>
      </c>
      <c r="F45" s="268">
        <v>96003</v>
      </c>
      <c r="G45" s="268">
        <v>1945</v>
      </c>
      <c r="H45" s="268">
        <v>2018</v>
      </c>
      <c r="I45" s="327">
        <v>1955</v>
      </c>
      <c r="J45" s="265">
        <f t="shared" si="7"/>
        <v>10</v>
      </c>
      <c r="K45" s="281">
        <v>-2</v>
      </c>
      <c r="L45" s="265">
        <f t="shared" si="8"/>
        <v>63</v>
      </c>
      <c r="M45" s="265">
        <f t="shared" si="9"/>
        <v>63</v>
      </c>
      <c r="N45" s="265">
        <v>0.7</v>
      </c>
      <c r="O45" s="281">
        <f t="shared" si="5"/>
        <v>1.1111111111111112</v>
      </c>
      <c r="P45" s="303">
        <f t="shared" si="6"/>
        <v>44.099999999999994</v>
      </c>
    </row>
    <row r="46" spans="1:16">
      <c r="A46" s="353"/>
      <c r="B46" s="389"/>
      <c r="C46" s="104">
        <v>62</v>
      </c>
      <c r="D46" s="98" t="s">
        <v>37</v>
      </c>
      <c r="E46" s="98">
        <v>3</v>
      </c>
      <c r="F46" s="96">
        <v>91311</v>
      </c>
      <c r="G46" s="96">
        <v>1910</v>
      </c>
      <c r="H46" s="96">
        <v>2017</v>
      </c>
      <c r="I46" s="328">
        <v>1955</v>
      </c>
      <c r="J46" s="98">
        <f t="shared" si="7"/>
        <v>45</v>
      </c>
      <c r="K46" s="217">
        <v>-0.8</v>
      </c>
      <c r="L46" s="98">
        <f t="shared" si="8"/>
        <v>62</v>
      </c>
      <c r="M46" s="98">
        <f t="shared" si="9"/>
        <v>63</v>
      </c>
      <c r="N46" s="98">
        <v>2.1</v>
      </c>
      <c r="O46" s="217">
        <f t="shared" si="5"/>
        <v>3.3870967741935485</v>
      </c>
      <c r="P46" s="138">
        <f t="shared" si="6"/>
        <v>132.30000000000001</v>
      </c>
    </row>
    <row r="47" spans="1:16">
      <c r="A47" s="353"/>
      <c r="B47" s="389"/>
      <c r="C47" s="66">
        <v>63</v>
      </c>
      <c r="D47" s="52" t="s">
        <v>9</v>
      </c>
      <c r="E47" s="52">
        <v>2</v>
      </c>
      <c r="F47" s="50">
        <v>85072</v>
      </c>
      <c r="G47" s="50">
        <v>1946</v>
      </c>
      <c r="H47" s="50">
        <v>2017</v>
      </c>
      <c r="I47" s="319">
        <v>1955</v>
      </c>
      <c r="J47" s="52">
        <f t="shared" si="7"/>
        <v>9</v>
      </c>
      <c r="K47" s="218">
        <v>0</v>
      </c>
      <c r="L47" s="52">
        <f t="shared" si="8"/>
        <v>62</v>
      </c>
      <c r="M47" s="52">
        <f t="shared" si="9"/>
        <v>63</v>
      </c>
      <c r="N47" s="52">
        <v>1.6</v>
      </c>
      <c r="O47" s="218">
        <f t="shared" si="5"/>
        <v>2.5806451612903225</v>
      </c>
      <c r="P47" s="139">
        <f t="shared" si="6"/>
        <v>100.80000000000001</v>
      </c>
    </row>
    <row r="48" spans="1:16">
      <c r="A48" s="353"/>
      <c r="B48" s="389"/>
      <c r="C48" s="66">
        <v>64</v>
      </c>
      <c r="D48" s="52" t="s">
        <v>36</v>
      </c>
      <c r="E48" s="52">
        <v>3</v>
      </c>
      <c r="F48" s="50">
        <v>85096</v>
      </c>
      <c r="G48" s="50">
        <v>1910</v>
      </c>
      <c r="H48" s="50">
        <v>2017</v>
      </c>
      <c r="I48" s="319">
        <v>1955</v>
      </c>
      <c r="J48" s="52">
        <f t="shared" si="7"/>
        <v>45</v>
      </c>
      <c r="K48" s="218">
        <v>-3.1</v>
      </c>
      <c r="L48" s="52">
        <f t="shared" si="8"/>
        <v>62</v>
      </c>
      <c r="M48" s="52">
        <f t="shared" si="9"/>
        <v>63</v>
      </c>
      <c r="N48" s="52">
        <v>1.6</v>
      </c>
      <c r="O48" s="218">
        <f t="shared" si="5"/>
        <v>2.5806451612903225</v>
      </c>
      <c r="P48" s="139">
        <f t="shared" si="6"/>
        <v>100.80000000000001</v>
      </c>
    </row>
    <row r="49" spans="1:22">
      <c r="A49" s="353"/>
      <c r="B49" s="389"/>
      <c r="C49" s="66">
        <v>68</v>
      </c>
      <c r="D49" s="52" t="s">
        <v>20</v>
      </c>
      <c r="E49" s="52">
        <v>3</v>
      </c>
      <c r="F49" s="50">
        <v>26021</v>
      </c>
      <c r="G49" s="50">
        <v>1910</v>
      </c>
      <c r="H49" s="50">
        <v>2017</v>
      </c>
      <c r="I49" s="319">
        <v>1955</v>
      </c>
      <c r="J49" s="52">
        <f t="shared" si="7"/>
        <v>45</v>
      </c>
      <c r="K49" s="218">
        <v>-2.6</v>
      </c>
      <c r="L49" s="52">
        <f t="shared" si="8"/>
        <v>62</v>
      </c>
      <c r="M49" s="52">
        <f t="shared" si="9"/>
        <v>63</v>
      </c>
      <c r="N49" s="52">
        <v>1.5</v>
      </c>
      <c r="O49" s="218">
        <f t="shared" si="5"/>
        <v>2.4193548387096775</v>
      </c>
      <c r="P49" s="139">
        <f t="shared" si="6"/>
        <v>94.5</v>
      </c>
    </row>
    <row r="50" spans="1:22">
      <c r="A50" s="353"/>
      <c r="B50" s="389"/>
      <c r="C50" s="68">
        <v>70</v>
      </c>
      <c r="D50" s="69" t="s">
        <v>17</v>
      </c>
      <c r="E50" s="69">
        <v>3</v>
      </c>
      <c r="F50" s="70">
        <v>23090</v>
      </c>
      <c r="G50" s="70">
        <v>1911</v>
      </c>
      <c r="H50" s="70">
        <v>2017</v>
      </c>
      <c r="I50" s="320">
        <v>1955</v>
      </c>
      <c r="J50" s="69">
        <f t="shared" si="7"/>
        <v>44</v>
      </c>
      <c r="K50" s="220">
        <v>0</v>
      </c>
      <c r="L50" s="69">
        <f t="shared" si="8"/>
        <v>62</v>
      </c>
      <c r="M50" s="69">
        <f t="shared" si="9"/>
        <v>63</v>
      </c>
      <c r="N50" s="69">
        <v>1.4</v>
      </c>
      <c r="O50" s="220">
        <f t="shared" si="5"/>
        <v>2.2580645161290325</v>
      </c>
      <c r="P50" s="81">
        <f t="shared" si="6"/>
        <v>88.199999999999989</v>
      </c>
    </row>
    <row r="51" spans="1:22">
      <c r="A51" s="353"/>
      <c r="B51" s="389"/>
      <c r="C51" s="68">
        <v>72</v>
      </c>
      <c r="D51" s="69" t="s">
        <v>41</v>
      </c>
      <c r="E51" s="69">
        <v>3</v>
      </c>
      <c r="F51" s="70">
        <v>18192</v>
      </c>
      <c r="G51" s="70">
        <v>1910</v>
      </c>
      <c r="H51" s="70">
        <v>2017</v>
      </c>
      <c r="I51" s="320">
        <v>1955</v>
      </c>
      <c r="J51" s="69">
        <f t="shared" si="7"/>
        <v>45</v>
      </c>
      <c r="K51" s="220">
        <v>-0.4</v>
      </c>
      <c r="L51" s="69">
        <f t="shared" si="8"/>
        <v>62</v>
      </c>
      <c r="M51" s="69">
        <f t="shared" si="9"/>
        <v>63</v>
      </c>
      <c r="N51" s="69">
        <v>0.9</v>
      </c>
      <c r="O51" s="220">
        <f t="shared" ref="O51:O82" si="10">100*N51/L51</f>
        <v>1.4516129032258065</v>
      </c>
      <c r="P51" s="81">
        <f t="shared" ref="P51:P69" si="11">N51*M51</f>
        <v>56.7</v>
      </c>
    </row>
    <row r="52" spans="1:22">
      <c r="A52" s="353"/>
      <c r="B52" s="389"/>
      <c r="C52" s="68">
        <v>73</v>
      </c>
      <c r="D52" s="69" t="s">
        <v>42</v>
      </c>
      <c r="E52" s="69">
        <v>3</v>
      </c>
      <c r="F52" s="70">
        <v>18044</v>
      </c>
      <c r="G52" s="70">
        <v>1931</v>
      </c>
      <c r="H52" s="70">
        <v>2017</v>
      </c>
      <c r="I52" s="320">
        <v>1955</v>
      </c>
      <c r="J52" s="69">
        <f t="shared" si="7"/>
        <v>24</v>
      </c>
      <c r="K52" s="220">
        <v>-1.7</v>
      </c>
      <c r="L52" s="69">
        <f t="shared" si="8"/>
        <v>62</v>
      </c>
      <c r="M52" s="69">
        <f t="shared" si="9"/>
        <v>63</v>
      </c>
      <c r="N52" s="69">
        <v>1.1000000000000001</v>
      </c>
      <c r="O52" s="220">
        <f t="shared" si="10"/>
        <v>1.774193548387097</v>
      </c>
      <c r="P52" s="81">
        <f t="shared" si="11"/>
        <v>69.300000000000011</v>
      </c>
    </row>
    <row r="53" spans="1:22">
      <c r="A53" s="353"/>
      <c r="B53" s="389"/>
      <c r="C53" s="68">
        <v>74</v>
      </c>
      <c r="D53" s="69" t="s">
        <v>19</v>
      </c>
      <c r="E53" s="69">
        <v>2</v>
      </c>
      <c r="F53" s="70">
        <v>18012</v>
      </c>
      <c r="G53" s="70">
        <v>1943</v>
      </c>
      <c r="H53" s="70">
        <v>2017</v>
      </c>
      <c r="I53" s="320">
        <v>1955</v>
      </c>
      <c r="J53" s="69">
        <f t="shared" si="7"/>
        <v>12</v>
      </c>
      <c r="K53" s="220">
        <v>0</v>
      </c>
      <c r="L53" s="69">
        <f t="shared" si="8"/>
        <v>62</v>
      </c>
      <c r="M53" s="69">
        <f t="shared" si="9"/>
        <v>63</v>
      </c>
      <c r="N53" s="69">
        <v>1.3</v>
      </c>
      <c r="O53" s="220">
        <f t="shared" si="10"/>
        <v>2.096774193548387</v>
      </c>
      <c r="P53" s="81">
        <f t="shared" si="11"/>
        <v>81.900000000000006</v>
      </c>
    </row>
    <row r="54" spans="1:22">
      <c r="A54" s="353"/>
      <c r="B54" s="389"/>
      <c r="C54" s="57">
        <v>76</v>
      </c>
      <c r="D54" s="58" t="s">
        <v>44</v>
      </c>
      <c r="E54" s="58">
        <v>3</v>
      </c>
      <c r="F54" s="59">
        <v>9789</v>
      </c>
      <c r="G54" s="59">
        <v>1910</v>
      </c>
      <c r="H54" s="59">
        <v>2017</v>
      </c>
      <c r="I54" s="314">
        <v>1955</v>
      </c>
      <c r="J54" s="58">
        <f t="shared" si="7"/>
        <v>45</v>
      </c>
      <c r="K54" s="222">
        <v>-1.1000000000000001</v>
      </c>
      <c r="L54" s="58">
        <f t="shared" si="8"/>
        <v>62</v>
      </c>
      <c r="M54" s="58">
        <f t="shared" si="9"/>
        <v>63</v>
      </c>
      <c r="N54" s="58">
        <v>1.4</v>
      </c>
      <c r="O54" s="222">
        <f t="shared" si="10"/>
        <v>2.2580645161290325</v>
      </c>
      <c r="P54" s="86">
        <f t="shared" si="11"/>
        <v>88.199999999999989</v>
      </c>
    </row>
    <row r="55" spans="1:22">
      <c r="A55" s="353"/>
      <c r="B55" s="389"/>
      <c r="C55" s="57">
        <v>80</v>
      </c>
      <c r="D55" s="58" t="s">
        <v>51</v>
      </c>
      <c r="E55" s="58">
        <v>3</v>
      </c>
      <c r="F55" s="59">
        <v>8051</v>
      </c>
      <c r="G55" s="59">
        <v>1910</v>
      </c>
      <c r="H55" s="59">
        <v>2013</v>
      </c>
      <c r="I55" s="314">
        <v>1955</v>
      </c>
      <c r="J55" s="58">
        <f t="shared" si="7"/>
        <v>45</v>
      </c>
      <c r="K55" s="222">
        <v>0</v>
      </c>
      <c r="L55" s="58">
        <f t="shared" si="8"/>
        <v>58</v>
      </c>
      <c r="M55" s="58">
        <f t="shared" si="9"/>
        <v>63</v>
      </c>
      <c r="N55" s="60">
        <v>1</v>
      </c>
      <c r="O55" s="222">
        <f t="shared" si="10"/>
        <v>1.7241379310344827</v>
      </c>
      <c r="P55" s="86">
        <f t="shared" si="11"/>
        <v>63</v>
      </c>
    </row>
    <row r="56" spans="1:22">
      <c r="A56" s="353"/>
      <c r="B56" s="389"/>
      <c r="C56" s="73">
        <v>87</v>
      </c>
      <c r="D56" s="71" t="s">
        <v>108</v>
      </c>
      <c r="E56" s="71">
        <v>3</v>
      </c>
      <c r="F56" s="72">
        <v>15135</v>
      </c>
      <c r="G56" s="72">
        <v>1911</v>
      </c>
      <c r="H56" s="72">
        <v>2018</v>
      </c>
      <c r="I56" s="322">
        <v>1955</v>
      </c>
      <c r="J56" s="71">
        <f t="shared" si="7"/>
        <v>44</v>
      </c>
      <c r="K56" s="224">
        <v>-0.9</v>
      </c>
      <c r="L56" s="71">
        <f t="shared" si="8"/>
        <v>63</v>
      </c>
      <c r="M56" s="71">
        <f t="shared" si="9"/>
        <v>63</v>
      </c>
      <c r="N56" s="71">
        <v>1.5</v>
      </c>
      <c r="O56" s="224">
        <f t="shared" si="10"/>
        <v>2.3809523809523809</v>
      </c>
      <c r="P56" s="115">
        <f t="shared" si="11"/>
        <v>94.5</v>
      </c>
    </row>
    <row r="57" spans="1:22">
      <c r="A57" s="353"/>
      <c r="B57" s="389"/>
      <c r="C57" s="68">
        <v>93</v>
      </c>
      <c r="D57" s="69" t="s">
        <v>39</v>
      </c>
      <c r="E57" s="69">
        <v>3</v>
      </c>
      <c r="F57" s="70">
        <v>21133</v>
      </c>
      <c r="G57" s="70">
        <v>1910</v>
      </c>
      <c r="H57" s="70">
        <v>2017</v>
      </c>
      <c r="I57" s="320">
        <v>1955</v>
      </c>
      <c r="J57" s="69">
        <f t="shared" si="7"/>
        <v>45</v>
      </c>
      <c r="K57" s="220">
        <v>-1.8</v>
      </c>
      <c r="L57" s="69">
        <f t="shared" si="8"/>
        <v>62</v>
      </c>
      <c r="M57" s="69">
        <f t="shared" si="9"/>
        <v>63</v>
      </c>
      <c r="N57" s="69">
        <v>1.1000000000000001</v>
      </c>
      <c r="O57" s="220">
        <f t="shared" si="10"/>
        <v>1.774193548387097</v>
      </c>
      <c r="P57" s="81">
        <f t="shared" si="11"/>
        <v>69.300000000000011</v>
      </c>
    </row>
    <row r="58" spans="1:22">
      <c r="A58" s="353"/>
      <c r="B58" s="389"/>
      <c r="C58" s="57">
        <v>106</v>
      </c>
      <c r="D58" s="58" t="s">
        <v>49</v>
      </c>
      <c r="E58" s="58">
        <v>3</v>
      </c>
      <c r="F58" s="59">
        <v>10917</v>
      </c>
      <c r="G58" s="59">
        <v>1910</v>
      </c>
      <c r="H58" s="59">
        <v>2017</v>
      </c>
      <c r="I58" s="314">
        <v>1955</v>
      </c>
      <c r="J58" s="58">
        <f t="shared" si="7"/>
        <v>45</v>
      </c>
      <c r="K58" s="222">
        <v>-1.3</v>
      </c>
      <c r="L58" s="58">
        <f t="shared" si="8"/>
        <v>62</v>
      </c>
      <c r="M58" s="58">
        <f t="shared" si="9"/>
        <v>63</v>
      </c>
      <c r="N58" s="58">
        <v>1.6</v>
      </c>
      <c r="O58" s="222">
        <f t="shared" si="10"/>
        <v>2.5806451612903225</v>
      </c>
      <c r="P58" s="86">
        <f t="shared" si="11"/>
        <v>100.80000000000001</v>
      </c>
    </row>
    <row r="59" spans="1:22">
      <c r="A59" s="353"/>
      <c r="B59" s="389"/>
      <c r="C59" s="57">
        <v>107</v>
      </c>
      <c r="D59" s="58" t="s">
        <v>46</v>
      </c>
      <c r="E59" s="266">
        <v>3</v>
      </c>
      <c r="F59" s="273">
        <v>10579</v>
      </c>
      <c r="G59" s="59">
        <v>1910</v>
      </c>
      <c r="H59" s="59">
        <v>2011</v>
      </c>
      <c r="I59" s="314">
        <v>1955</v>
      </c>
      <c r="J59" s="58">
        <f t="shared" si="7"/>
        <v>45</v>
      </c>
      <c r="K59" s="288">
        <v>-0.8</v>
      </c>
      <c r="L59" s="58">
        <f t="shared" si="8"/>
        <v>56</v>
      </c>
      <c r="M59" s="58">
        <f t="shared" si="9"/>
        <v>63</v>
      </c>
      <c r="N59" s="58">
        <v>0.65</v>
      </c>
      <c r="O59" s="222">
        <f t="shared" si="10"/>
        <v>1.1607142857142858</v>
      </c>
      <c r="P59" s="86">
        <f t="shared" si="11"/>
        <v>40.950000000000003</v>
      </c>
    </row>
    <row r="60" spans="1:22">
      <c r="A60" s="353"/>
      <c r="B60" s="354" t="s">
        <v>121</v>
      </c>
      <c r="C60" s="68">
        <v>75</v>
      </c>
      <c r="D60" s="69" t="s">
        <v>43</v>
      </c>
      <c r="E60" s="69">
        <v>2</v>
      </c>
      <c r="F60" s="70">
        <v>11052</v>
      </c>
      <c r="G60" s="277">
        <v>1947</v>
      </c>
      <c r="H60" s="277">
        <v>2017</v>
      </c>
      <c r="I60" s="329">
        <v>1957</v>
      </c>
      <c r="J60" s="296">
        <f t="shared" si="7"/>
        <v>10</v>
      </c>
      <c r="K60" s="289">
        <v>0</v>
      </c>
      <c r="L60" s="296">
        <f t="shared" si="8"/>
        <v>60</v>
      </c>
      <c r="M60" s="296">
        <f t="shared" si="9"/>
        <v>61</v>
      </c>
      <c r="N60" s="296">
        <v>1.4</v>
      </c>
      <c r="O60" s="289">
        <f t="shared" si="10"/>
        <v>2.3333333333333335</v>
      </c>
      <c r="P60" s="307">
        <f t="shared" si="11"/>
        <v>85.399999999999991</v>
      </c>
    </row>
    <row r="61" spans="1:22">
      <c r="A61" s="353"/>
      <c r="B61" s="354"/>
      <c r="C61" s="57">
        <v>77</v>
      </c>
      <c r="D61" s="58" t="s">
        <v>45</v>
      </c>
      <c r="E61" s="58">
        <v>3</v>
      </c>
      <c r="F61" s="59">
        <v>9741</v>
      </c>
      <c r="G61" s="59">
        <v>1910</v>
      </c>
      <c r="H61" s="59">
        <v>2013</v>
      </c>
      <c r="I61" s="314">
        <v>1957</v>
      </c>
      <c r="J61" s="58">
        <f t="shared" si="7"/>
        <v>47</v>
      </c>
      <c r="K61" s="222">
        <v>-0.7</v>
      </c>
      <c r="L61" s="58">
        <f t="shared" si="8"/>
        <v>56</v>
      </c>
      <c r="M61" s="58">
        <f t="shared" si="9"/>
        <v>61</v>
      </c>
      <c r="N61" s="58">
        <v>0.9</v>
      </c>
      <c r="O61" s="222">
        <f t="shared" si="10"/>
        <v>1.6071428571428572</v>
      </c>
      <c r="P61" s="86">
        <f t="shared" si="11"/>
        <v>54.9</v>
      </c>
    </row>
    <row r="62" spans="1:22">
      <c r="A62" s="353"/>
      <c r="B62" s="354"/>
      <c r="C62" s="57">
        <v>100</v>
      </c>
      <c r="D62" s="58" t="s">
        <v>73</v>
      </c>
      <c r="E62" s="58">
        <v>2</v>
      </c>
      <c r="F62" s="59">
        <v>5026</v>
      </c>
      <c r="G62" s="59">
        <v>1952</v>
      </c>
      <c r="H62" s="59">
        <v>2018</v>
      </c>
      <c r="I62" s="314">
        <v>1957</v>
      </c>
      <c r="J62" s="88" t="s">
        <v>62</v>
      </c>
      <c r="K62" s="240" t="s">
        <v>62</v>
      </c>
      <c r="L62" s="58">
        <f t="shared" si="8"/>
        <v>61</v>
      </c>
      <c r="M62" s="58">
        <f t="shared" si="9"/>
        <v>61</v>
      </c>
      <c r="N62" s="58">
        <v>0.9</v>
      </c>
      <c r="O62" s="222">
        <f t="shared" si="10"/>
        <v>1.4754098360655739</v>
      </c>
      <c r="P62" s="86">
        <f t="shared" si="11"/>
        <v>54.9</v>
      </c>
    </row>
    <row r="63" spans="1:22">
      <c r="A63" s="353"/>
      <c r="B63" s="354"/>
      <c r="C63" s="57">
        <v>103</v>
      </c>
      <c r="D63" s="58" t="s">
        <v>103</v>
      </c>
      <c r="E63" s="58">
        <v>2</v>
      </c>
      <c r="F63" s="59">
        <v>12038</v>
      </c>
      <c r="G63" s="59">
        <v>1910</v>
      </c>
      <c r="H63" s="59">
        <v>2018</v>
      </c>
      <c r="I63" s="314">
        <v>1957</v>
      </c>
      <c r="J63" s="58">
        <f t="shared" ref="J63:J100" si="12">I63-G63</f>
        <v>47</v>
      </c>
      <c r="K63" s="222">
        <v>1.1000000000000001</v>
      </c>
      <c r="L63" s="58">
        <f t="shared" si="8"/>
        <v>61</v>
      </c>
      <c r="M63" s="58">
        <f t="shared" si="9"/>
        <v>61</v>
      </c>
      <c r="N63" s="58">
        <v>0.8</v>
      </c>
      <c r="O63" s="222">
        <f t="shared" si="10"/>
        <v>1.3114754098360655</v>
      </c>
      <c r="P63" s="86">
        <f t="shared" si="11"/>
        <v>48.800000000000004</v>
      </c>
    </row>
    <row r="64" spans="1:22">
      <c r="A64" s="353"/>
      <c r="B64" s="424" t="s">
        <v>122</v>
      </c>
      <c r="C64" s="57">
        <v>105</v>
      </c>
      <c r="D64" s="58" t="s">
        <v>102</v>
      </c>
      <c r="E64" s="58">
        <v>2</v>
      </c>
      <c r="F64" s="59">
        <v>10092</v>
      </c>
      <c r="G64" s="59">
        <v>1915</v>
      </c>
      <c r="H64" s="59">
        <v>2018</v>
      </c>
      <c r="I64" s="314">
        <v>1957</v>
      </c>
      <c r="J64" s="58">
        <f t="shared" si="12"/>
        <v>42</v>
      </c>
      <c r="K64" s="222">
        <v>1.4</v>
      </c>
      <c r="L64" s="58">
        <f t="shared" si="8"/>
        <v>61</v>
      </c>
      <c r="M64" s="58">
        <f t="shared" si="9"/>
        <v>61</v>
      </c>
      <c r="N64" s="58">
        <v>1.2</v>
      </c>
      <c r="O64" s="222">
        <f t="shared" si="10"/>
        <v>1.9672131147540983</v>
      </c>
      <c r="P64" s="86">
        <f t="shared" si="11"/>
        <v>73.2</v>
      </c>
      <c r="V64" s="2"/>
    </row>
    <row r="65" spans="1:22">
      <c r="A65" s="353"/>
      <c r="B65" s="424"/>
      <c r="C65" s="62">
        <v>28</v>
      </c>
      <c r="D65" s="32" t="s">
        <v>78</v>
      </c>
      <c r="E65" s="32">
        <v>3</v>
      </c>
      <c r="F65" s="33">
        <v>30045</v>
      </c>
      <c r="G65" s="33">
        <v>1910</v>
      </c>
      <c r="H65" s="33">
        <v>2018</v>
      </c>
      <c r="I65" s="323">
        <v>1958</v>
      </c>
      <c r="J65" s="32">
        <f t="shared" si="12"/>
        <v>48</v>
      </c>
      <c r="K65" s="202">
        <v>0.6</v>
      </c>
      <c r="L65" s="32">
        <f t="shared" si="8"/>
        <v>60</v>
      </c>
      <c r="M65" s="32">
        <f t="shared" si="9"/>
        <v>60</v>
      </c>
      <c r="N65" s="32">
        <v>2.2999999999999998</v>
      </c>
      <c r="O65" s="202">
        <f t="shared" si="10"/>
        <v>3.833333333333333</v>
      </c>
      <c r="P65" s="61">
        <f t="shared" si="11"/>
        <v>138</v>
      </c>
      <c r="V65" s="2"/>
    </row>
    <row r="66" spans="1:22" ht="13" customHeight="1" thickBot="1">
      <c r="A66" s="423"/>
      <c r="B66" s="425"/>
      <c r="C66" s="255">
        <v>40</v>
      </c>
      <c r="D66" s="260" t="s">
        <v>87</v>
      </c>
      <c r="E66" s="260">
        <v>2</v>
      </c>
      <c r="F66" s="267">
        <v>46037</v>
      </c>
      <c r="G66" s="267">
        <v>1910</v>
      </c>
      <c r="H66" s="267">
        <v>2014</v>
      </c>
      <c r="I66" s="330">
        <v>1958</v>
      </c>
      <c r="J66" s="260">
        <f t="shared" si="12"/>
        <v>48</v>
      </c>
      <c r="K66" s="280">
        <v>-2.5</v>
      </c>
      <c r="L66" s="260">
        <f t="shared" si="8"/>
        <v>56</v>
      </c>
      <c r="M66" s="260">
        <f t="shared" si="9"/>
        <v>60</v>
      </c>
      <c r="N66" s="260">
        <v>1.5</v>
      </c>
      <c r="O66" s="301">
        <f t="shared" si="10"/>
        <v>2.6785714285714284</v>
      </c>
      <c r="P66" s="260">
        <f t="shared" si="11"/>
        <v>90</v>
      </c>
      <c r="V66" s="2"/>
    </row>
    <row r="67" spans="1:22" ht="13" customHeight="1">
      <c r="A67" s="352" t="s">
        <v>167</v>
      </c>
      <c r="B67" s="105" t="s">
        <v>172</v>
      </c>
      <c r="C67" s="65">
        <v>46</v>
      </c>
      <c r="D67" s="13" t="s">
        <v>90</v>
      </c>
      <c r="E67" s="13">
        <v>3</v>
      </c>
      <c r="F67" s="12">
        <v>48027</v>
      </c>
      <c r="G67" s="12">
        <v>1910</v>
      </c>
      <c r="H67" s="12">
        <v>2018</v>
      </c>
      <c r="I67" s="316">
        <v>1958</v>
      </c>
      <c r="J67" s="13">
        <f t="shared" si="12"/>
        <v>48</v>
      </c>
      <c r="K67" s="212">
        <v>-1.3</v>
      </c>
      <c r="L67" s="13">
        <f t="shared" si="8"/>
        <v>60</v>
      </c>
      <c r="M67" s="13">
        <f t="shared" si="9"/>
        <v>60</v>
      </c>
      <c r="N67" s="13">
        <v>1.5</v>
      </c>
      <c r="O67" s="212">
        <f t="shared" si="10"/>
        <v>2.5</v>
      </c>
      <c r="P67" s="201">
        <f t="shared" si="11"/>
        <v>90</v>
      </c>
      <c r="V67" s="2"/>
    </row>
    <row r="68" spans="1:22" ht="13" customHeight="1">
      <c r="A68" s="353"/>
      <c r="B68" s="368" t="s">
        <v>157</v>
      </c>
      <c r="C68" s="65">
        <v>47</v>
      </c>
      <c r="D68" s="13" t="s">
        <v>91</v>
      </c>
      <c r="E68" s="13">
        <v>2</v>
      </c>
      <c r="F68" s="12">
        <v>65070</v>
      </c>
      <c r="G68" s="12">
        <v>1921</v>
      </c>
      <c r="H68" s="12">
        <v>2018</v>
      </c>
      <c r="I68" s="316">
        <v>1958</v>
      </c>
      <c r="J68" s="13">
        <f t="shared" si="12"/>
        <v>37</v>
      </c>
      <c r="K68" s="212">
        <v>0</v>
      </c>
      <c r="L68" s="13">
        <f t="shared" si="8"/>
        <v>60</v>
      </c>
      <c r="M68" s="13">
        <f t="shared" si="9"/>
        <v>60</v>
      </c>
      <c r="N68" s="13">
        <v>1.5</v>
      </c>
      <c r="O68" s="212">
        <f t="shared" si="10"/>
        <v>2.5</v>
      </c>
      <c r="P68" s="201">
        <f t="shared" si="11"/>
        <v>90</v>
      </c>
    </row>
    <row r="69" spans="1:22">
      <c r="A69" s="353"/>
      <c r="B69" s="368"/>
      <c r="C69" s="65">
        <v>52</v>
      </c>
      <c r="D69" s="13" t="s">
        <v>94</v>
      </c>
      <c r="E69" s="13">
        <v>3</v>
      </c>
      <c r="F69" s="12">
        <v>72150</v>
      </c>
      <c r="G69" s="12">
        <v>1910</v>
      </c>
      <c r="H69" s="12">
        <v>2018</v>
      </c>
      <c r="I69" s="316">
        <v>1958</v>
      </c>
      <c r="J69" s="13">
        <f t="shared" si="12"/>
        <v>48</v>
      </c>
      <c r="K69" s="212">
        <v>0</v>
      </c>
      <c r="L69" s="13">
        <f t="shared" si="8"/>
        <v>60</v>
      </c>
      <c r="M69" s="13">
        <f t="shared" si="9"/>
        <v>60</v>
      </c>
      <c r="N69" s="13">
        <v>2.5</v>
      </c>
      <c r="O69" s="212">
        <f t="shared" si="10"/>
        <v>4.166666666666667</v>
      </c>
      <c r="P69" s="201">
        <f t="shared" si="11"/>
        <v>150</v>
      </c>
    </row>
    <row r="70" spans="1:22">
      <c r="A70" s="353"/>
      <c r="B70" s="368"/>
      <c r="C70" s="57">
        <v>104</v>
      </c>
      <c r="D70" s="58" t="s">
        <v>110</v>
      </c>
      <c r="E70" s="58">
        <v>2</v>
      </c>
      <c r="F70" s="59">
        <v>10286</v>
      </c>
      <c r="G70" s="59">
        <v>1951</v>
      </c>
      <c r="H70" s="59">
        <v>2018</v>
      </c>
      <c r="I70" s="314">
        <v>1958</v>
      </c>
      <c r="J70" s="58">
        <f t="shared" si="12"/>
        <v>7</v>
      </c>
      <c r="K70" s="240" t="s">
        <v>62</v>
      </c>
      <c r="L70" s="88" t="s">
        <v>62</v>
      </c>
      <c r="M70" s="88" t="s">
        <v>62</v>
      </c>
      <c r="N70" s="58">
        <v>0.9</v>
      </c>
      <c r="O70" s="223">
        <v>1.5</v>
      </c>
      <c r="P70" s="58">
        <v>54</v>
      </c>
      <c r="V70" s="2"/>
    </row>
    <row r="71" spans="1:22">
      <c r="A71" s="353"/>
      <c r="B71" s="368"/>
      <c r="C71" s="66">
        <v>67</v>
      </c>
      <c r="D71" s="52" t="s">
        <v>16</v>
      </c>
      <c r="E71" s="52">
        <v>3</v>
      </c>
      <c r="F71" s="50">
        <v>90015</v>
      </c>
      <c r="G71" s="50">
        <v>1910</v>
      </c>
      <c r="H71" s="50">
        <v>2017</v>
      </c>
      <c r="I71" s="319">
        <v>1960</v>
      </c>
      <c r="J71" s="52">
        <f t="shared" si="12"/>
        <v>50</v>
      </c>
      <c r="K71" s="218">
        <v>-2.4</v>
      </c>
      <c r="L71" s="52">
        <f t="shared" ref="L71:L100" si="13">H71-I71</f>
        <v>57</v>
      </c>
      <c r="M71" s="52">
        <f t="shared" ref="M71:M100" si="14">2018-I71</f>
        <v>58</v>
      </c>
      <c r="N71" s="52">
        <v>1.7</v>
      </c>
      <c r="O71" s="218">
        <f t="shared" ref="O71:O100" si="15">100*N71/L71</f>
        <v>2.9824561403508771</v>
      </c>
      <c r="P71" s="139">
        <f t="shared" ref="P71:P100" si="16">N71*M71</f>
        <v>98.6</v>
      </c>
      <c r="V71" s="2"/>
    </row>
    <row r="72" spans="1:22">
      <c r="A72" s="353"/>
      <c r="B72" s="368"/>
      <c r="C72" s="62">
        <v>3</v>
      </c>
      <c r="D72" s="63" t="s">
        <v>3</v>
      </c>
      <c r="E72" s="63">
        <v>2</v>
      </c>
      <c r="F72" s="94">
        <v>32040</v>
      </c>
      <c r="G72" s="94">
        <v>1942</v>
      </c>
      <c r="H72" s="94">
        <v>2018</v>
      </c>
      <c r="I72" s="315">
        <v>1961</v>
      </c>
      <c r="J72" s="63">
        <f t="shared" si="12"/>
        <v>19</v>
      </c>
      <c r="K72" s="202">
        <v>-0.7</v>
      </c>
      <c r="L72" s="63">
        <f t="shared" si="13"/>
        <v>57</v>
      </c>
      <c r="M72" s="63">
        <f t="shared" si="14"/>
        <v>57</v>
      </c>
      <c r="N72" s="63">
        <v>1.5</v>
      </c>
      <c r="O72" s="202">
        <f t="shared" si="15"/>
        <v>2.6315789473684212</v>
      </c>
      <c r="P72" s="64">
        <f t="shared" si="16"/>
        <v>85.5</v>
      </c>
      <c r="V72" s="2"/>
    </row>
    <row r="73" spans="1:22" ht="13" thickBot="1">
      <c r="A73" s="423"/>
      <c r="B73" s="368"/>
      <c r="C73" s="62">
        <v>29</v>
      </c>
      <c r="D73" s="32" t="s">
        <v>77</v>
      </c>
      <c r="E73" s="32">
        <v>2</v>
      </c>
      <c r="F73" s="33">
        <v>34084</v>
      </c>
      <c r="G73" s="33">
        <v>1910</v>
      </c>
      <c r="H73" s="33">
        <v>2018</v>
      </c>
      <c r="I73" s="323">
        <v>1961</v>
      </c>
      <c r="J73" s="32">
        <f t="shared" si="12"/>
        <v>51</v>
      </c>
      <c r="K73" s="202">
        <v>0.6</v>
      </c>
      <c r="L73" s="32">
        <f t="shared" si="13"/>
        <v>57</v>
      </c>
      <c r="M73" s="32">
        <f t="shared" si="14"/>
        <v>57</v>
      </c>
      <c r="N73" s="32">
        <v>1.3</v>
      </c>
      <c r="O73" s="202">
        <f t="shared" si="15"/>
        <v>2.2807017543859649</v>
      </c>
      <c r="P73" s="61">
        <f t="shared" si="16"/>
        <v>74.100000000000009</v>
      </c>
      <c r="V73" s="2"/>
    </row>
    <row r="74" spans="1:22" ht="12" customHeight="1">
      <c r="A74" s="352" t="s">
        <v>164</v>
      </c>
      <c r="B74" s="419" t="s">
        <v>170</v>
      </c>
      <c r="C74" s="259">
        <v>43</v>
      </c>
      <c r="D74" s="264" t="s">
        <v>89</v>
      </c>
      <c r="E74" s="264">
        <v>3</v>
      </c>
      <c r="F74" s="276">
        <v>52088</v>
      </c>
      <c r="G74" s="276">
        <v>1911</v>
      </c>
      <c r="H74" s="276">
        <v>2018</v>
      </c>
      <c r="I74" s="331">
        <v>1961</v>
      </c>
      <c r="J74" s="264">
        <f t="shared" si="12"/>
        <v>50</v>
      </c>
      <c r="K74" s="293">
        <v>-1</v>
      </c>
      <c r="L74" s="264">
        <f t="shared" si="13"/>
        <v>57</v>
      </c>
      <c r="M74" s="264">
        <f t="shared" si="14"/>
        <v>57</v>
      </c>
      <c r="N74" s="264">
        <v>2.1</v>
      </c>
      <c r="O74" s="293">
        <f t="shared" si="15"/>
        <v>3.6842105263157894</v>
      </c>
      <c r="P74" s="309">
        <f t="shared" si="16"/>
        <v>119.7</v>
      </c>
      <c r="V74" s="2"/>
    </row>
    <row r="75" spans="1:22">
      <c r="A75" s="353"/>
      <c r="B75" s="420"/>
      <c r="C75" s="67">
        <v>59</v>
      </c>
      <c r="D75" s="19" t="s">
        <v>29</v>
      </c>
      <c r="E75" s="19">
        <v>3</v>
      </c>
      <c r="F75" s="18">
        <v>94010</v>
      </c>
      <c r="G75" s="18">
        <v>1924</v>
      </c>
      <c r="H75" s="18">
        <v>2017</v>
      </c>
      <c r="I75" s="318">
        <v>1961</v>
      </c>
      <c r="J75" s="19">
        <f t="shared" si="12"/>
        <v>37</v>
      </c>
      <c r="K75" s="207">
        <v>-1.9</v>
      </c>
      <c r="L75" s="19">
        <f t="shared" si="13"/>
        <v>56</v>
      </c>
      <c r="M75" s="19">
        <f t="shared" si="14"/>
        <v>57</v>
      </c>
      <c r="N75" s="19">
        <v>1.5</v>
      </c>
      <c r="O75" s="207">
        <f t="shared" si="15"/>
        <v>2.6785714285714284</v>
      </c>
      <c r="P75" s="136">
        <f t="shared" si="16"/>
        <v>85.5</v>
      </c>
      <c r="V75" s="2"/>
    </row>
    <row r="76" spans="1:22">
      <c r="A76" s="353"/>
      <c r="B76" s="420"/>
      <c r="C76" s="57">
        <v>102</v>
      </c>
      <c r="D76" s="58" t="s">
        <v>112</v>
      </c>
      <c r="E76" s="58">
        <v>1</v>
      </c>
      <c r="F76" s="59">
        <v>8296</v>
      </c>
      <c r="G76" s="59">
        <v>1926</v>
      </c>
      <c r="H76" s="59">
        <v>2018</v>
      </c>
      <c r="I76" s="314">
        <v>1961</v>
      </c>
      <c r="J76" s="58">
        <f t="shared" si="12"/>
        <v>35</v>
      </c>
      <c r="K76" s="222">
        <v>0.9</v>
      </c>
      <c r="L76" s="58">
        <f t="shared" si="13"/>
        <v>57</v>
      </c>
      <c r="M76" s="58">
        <f t="shared" si="14"/>
        <v>57</v>
      </c>
      <c r="N76" s="58">
        <v>1.2</v>
      </c>
      <c r="O76" s="222">
        <f t="shared" si="15"/>
        <v>2.1052631578947367</v>
      </c>
      <c r="P76" s="86">
        <f t="shared" si="16"/>
        <v>68.399999999999991</v>
      </c>
      <c r="V76" s="2"/>
    </row>
    <row r="77" spans="1:22">
      <c r="A77" s="353"/>
      <c r="B77" s="420"/>
      <c r="C77" s="62">
        <v>6</v>
      </c>
      <c r="D77" s="63" t="s">
        <v>5</v>
      </c>
      <c r="E77" s="63">
        <v>1</v>
      </c>
      <c r="F77" s="94" t="s">
        <v>35</v>
      </c>
      <c r="G77" s="94">
        <v>1938</v>
      </c>
      <c r="H77" s="94">
        <v>2011</v>
      </c>
      <c r="I77" s="315">
        <v>1962</v>
      </c>
      <c r="J77" s="63">
        <f t="shared" si="12"/>
        <v>24</v>
      </c>
      <c r="K77" s="230">
        <v>0</v>
      </c>
      <c r="L77" s="63">
        <f t="shared" si="13"/>
        <v>49</v>
      </c>
      <c r="M77" s="63">
        <f t="shared" si="14"/>
        <v>56</v>
      </c>
      <c r="N77" s="63">
        <v>1.2</v>
      </c>
      <c r="O77" s="202">
        <f t="shared" si="15"/>
        <v>2.4489795918367347</v>
      </c>
      <c r="P77" s="64">
        <f t="shared" si="16"/>
        <v>67.2</v>
      </c>
      <c r="V77" s="2"/>
    </row>
    <row r="78" spans="1:22">
      <c r="A78" s="353"/>
      <c r="B78" s="420"/>
      <c r="C78" s="62">
        <v>9</v>
      </c>
      <c r="D78" s="32" t="s">
        <v>6</v>
      </c>
      <c r="E78" s="32">
        <v>2</v>
      </c>
      <c r="F78" s="33">
        <v>40842</v>
      </c>
      <c r="G78" s="33">
        <v>1950</v>
      </c>
      <c r="H78" s="33">
        <v>2017</v>
      </c>
      <c r="I78" s="323">
        <v>1962</v>
      </c>
      <c r="J78" s="63">
        <f t="shared" si="12"/>
        <v>12</v>
      </c>
      <c r="K78" s="202">
        <v>-1.6</v>
      </c>
      <c r="L78" s="32">
        <f t="shared" si="13"/>
        <v>55</v>
      </c>
      <c r="M78" s="32">
        <f t="shared" si="14"/>
        <v>56</v>
      </c>
      <c r="N78" s="63">
        <v>1.45</v>
      </c>
      <c r="O78" s="202">
        <f t="shared" si="15"/>
        <v>2.6363636363636362</v>
      </c>
      <c r="P78" s="64">
        <f t="shared" si="16"/>
        <v>81.2</v>
      </c>
      <c r="V78" s="2"/>
    </row>
    <row r="79" spans="1:22">
      <c r="A79" s="353"/>
      <c r="B79" s="420"/>
      <c r="C79" s="62">
        <v>31</v>
      </c>
      <c r="D79" s="32" t="s">
        <v>81</v>
      </c>
      <c r="E79" s="32">
        <v>3</v>
      </c>
      <c r="F79" s="33">
        <v>36031</v>
      </c>
      <c r="G79" s="33">
        <v>1910</v>
      </c>
      <c r="H79" s="33">
        <v>2017</v>
      </c>
      <c r="I79" s="323">
        <v>1962</v>
      </c>
      <c r="J79" s="32">
        <f t="shared" si="12"/>
        <v>52</v>
      </c>
      <c r="K79" s="202">
        <v>-1.6</v>
      </c>
      <c r="L79" s="32">
        <f t="shared" si="13"/>
        <v>55</v>
      </c>
      <c r="M79" s="32">
        <f t="shared" si="14"/>
        <v>56</v>
      </c>
      <c r="N79" s="32">
        <v>2.9</v>
      </c>
      <c r="O79" s="202">
        <f t="shared" si="15"/>
        <v>5.2727272727272725</v>
      </c>
      <c r="P79" s="61">
        <f t="shared" si="16"/>
        <v>162.4</v>
      </c>
      <c r="V79" s="2"/>
    </row>
    <row r="80" spans="1:22" ht="13" thickBot="1">
      <c r="A80" s="353"/>
      <c r="B80" s="420"/>
      <c r="C80" s="160">
        <v>58</v>
      </c>
      <c r="D80" s="22" t="s">
        <v>14</v>
      </c>
      <c r="E80" s="22">
        <v>2</v>
      </c>
      <c r="F80" s="21">
        <v>82039</v>
      </c>
      <c r="G80" s="21">
        <v>1913</v>
      </c>
      <c r="H80" s="21">
        <v>2017</v>
      </c>
      <c r="I80" s="317">
        <v>1962</v>
      </c>
      <c r="J80" s="22">
        <f t="shared" si="12"/>
        <v>49</v>
      </c>
      <c r="K80" s="215">
        <v>0</v>
      </c>
      <c r="L80" s="22">
        <f t="shared" si="13"/>
        <v>55</v>
      </c>
      <c r="M80" s="22">
        <f t="shared" si="14"/>
        <v>56</v>
      </c>
      <c r="N80" s="22">
        <v>1.6</v>
      </c>
      <c r="O80" s="215">
        <f t="shared" si="15"/>
        <v>2.9090909090909092</v>
      </c>
      <c r="P80" s="135">
        <f t="shared" si="16"/>
        <v>89.600000000000009</v>
      </c>
      <c r="V80" s="2"/>
    </row>
    <row r="81" spans="1:22" ht="13" customHeight="1" thickTop="1">
      <c r="A81" s="353"/>
      <c r="B81" s="421" t="s">
        <v>171</v>
      </c>
      <c r="C81" s="257">
        <v>38</v>
      </c>
      <c r="D81" s="262" t="s">
        <v>85</v>
      </c>
      <c r="E81" s="262">
        <v>3</v>
      </c>
      <c r="F81" s="272">
        <v>43109</v>
      </c>
      <c r="G81" s="272">
        <v>1914</v>
      </c>
      <c r="H81" s="272">
        <v>2018</v>
      </c>
      <c r="I81" s="332">
        <v>1963</v>
      </c>
      <c r="J81" s="262">
        <f t="shared" si="12"/>
        <v>49</v>
      </c>
      <c r="K81" s="286">
        <v>-1.4</v>
      </c>
      <c r="L81" s="262">
        <f t="shared" si="13"/>
        <v>55</v>
      </c>
      <c r="M81" s="262">
        <f t="shared" si="14"/>
        <v>55</v>
      </c>
      <c r="N81" s="262">
        <v>2.1</v>
      </c>
      <c r="O81" s="286">
        <f t="shared" si="15"/>
        <v>3.8181818181818183</v>
      </c>
      <c r="P81" s="306">
        <f t="shared" si="16"/>
        <v>115.5</v>
      </c>
      <c r="V81" s="2"/>
    </row>
    <row r="82" spans="1:22">
      <c r="A82" s="353"/>
      <c r="B82" s="422"/>
      <c r="C82" s="62">
        <v>26</v>
      </c>
      <c r="D82" s="32" t="s">
        <v>7</v>
      </c>
      <c r="E82" s="32">
        <v>2</v>
      </c>
      <c r="F82" s="33">
        <v>30124</v>
      </c>
      <c r="G82" s="33">
        <v>1910</v>
      </c>
      <c r="H82" s="33">
        <v>2018</v>
      </c>
      <c r="I82" s="323">
        <v>1964</v>
      </c>
      <c r="J82" s="32">
        <f t="shared" si="12"/>
        <v>54</v>
      </c>
      <c r="K82" s="202">
        <v>-1.5</v>
      </c>
      <c r="L82" s="32">
        <f t="shared" si="13"/>
        <v>54</v>
      </c>
      <c r="M82" s="32">
        <f t="shared" si="14"/>
        <v>54</v>
      </c>
      <c r="N82" s="32">
        <v>1.75</v>
      </c>
      <c r="O82" s="202">
        <f t="shared" si="15"/>
        <v>3.2407407407407409</v>
      </c>
      <c r="P82" s="61">
        <f t="shared" si="16"/>
        <v>94.5</v>
      </c>
      <c r="V82" s="2"/>
    </row>
    <row r="83" spans="1:22" ht="12" customHeight="1">
      <c r="A83" s="353"/>
      <c r="B83" s="422"/>
      <c r="C83" s="62">
        <v>32</v>
      </c>
      <c r="D83" s="32" t="s">
        <v>31</v>
      </c>
      <c r="E83" s="32">
        <v>3</v>
      </c>
      <c r="F83" s="33">
        <v>39083</v>
      </c>
      <c r="G83" s="33">
        <v>1940</v>
      </c>
      <c r="H83" s="33">
        <v>2017</v>
      </c>
      <c r="I83" s="323">
        <v>1964</v>
      </c>
      <c r="J83" s="32">
        <f t="shared" si="12"/>
        <v>24</v>
      </c>
      <c r="K83" s="202">
        <v>0</v>
      </c>
      <c r="L83" s="32">
        <f t="shared" si="13"/>
        <v>53</v>
      </c>
      <c r="M83" s="32">
        <f t="shared" si="14"/>
        <v>54</v>
      </c>
      <c r="N83" s="32">
        <v>2.1</v>
      </c>
      <c r="O83" s="202">
        <f t="shared" si="15"/>
        <v>3.9622641509433962</v>
      </c>
      <c r="P83" s="61">
        <f t="shared" si="16"/>
        <v>113.4</v>
      </c>
    </row>
    <row r="84" spans="1:22">
      <c r="A84" s="353"/>
      <c r="B84" s="422"/>
      <c r="C84" s="62">
        <v>37</v>
      </c>
      <c r="D84" s="32" t="s">
        <v>83</v>
      </c>
      <c r="E84" s="32">
        <v>1</v>
      </c>
      <c r="F84" s="33">
        <v>45025</v>
      </c>
      <c r="G84" s="33">
        <v>1957</v>
      </c>
      <c r="H84" s="33">
        <v>2018</v>
      </c>
      <c r="I84" s="323">
        <v>1964</v>
      </c>
      <c r="J84" s="32">
        <f t="shared" si="12"/>
        <v>7</v>
      </c>
      <c r="K84" s="202">
        <v>-7.1</v>
      </c>
      <c r="L84" s="32">
        <f t="shared" si="13"/>
        <v>54</v>
      </c>
      <c r="M84" s="32">
        <f t="shared" si="14"/>
        <v>54</v>
      </c>
      <c r="N84" s="32">
        <v>1.6</v>
      </c>
      <c r="O84" s="202">
        <f t="shared" si="15"/>
        <v>2.9629629629629628</v>
      </c>
      <c r="P84" s="61">
        <f t="shared" si="16"/>
        <v>86.4</v>
      </c>
    </row>
    <row r="85" spans="1:22">
      <c r="A85" s="353"/>
      <c r="B85" s="422"/>
      <c r="C85" s="65">
        <v>49</v>
      </c>
      <c r="D85" s="13" t="s">
        <v>92</v>
      </c>
      <c r="E85" s="13">
        <v>2</v>
      </c>
      <c r="F85" s="12">
        <v>63005</v>
      </c>
      <c r="G85" s="12">
        <v>1910</v>
      </c>
      <c r="H85" s="12">
        <v>2018</v>
      </c>
      <c r="I85" s="316">
        <v>1965</v>
      </c>
      <c r="J85" s="13">
        <f t="shared" si="12"/>
        <v>55</v>
      </c>
      <c r="K85" s="212">
        <v>0</v>
      </c>
      <c r="L85" s="13">
        <f t="shared" si="13"/>
        <v>53</v>
      </c>
      <c r="M85" s="13">
        <f t="shared" si="14"/>
        <v>53</v>
      </c>
      <c r="N85" s="13">
        <v>1.2</v>
      </c>
      <c r="O85" s="212">
        <f t="shared" si="15"/>
        <v>2.2641509433962264</v>
      </c>
      <c r="P85" s="198">
        <f t="shared" si="16"/>
        <v>63.599999999999994</v>
      </c>
    </row>
    <row r="86" spans="1:22">
      <c r="A86" s="353"/>
      <c r="B86" s="422"/>
      <c r="C86" s="65">
        <v>51</v>
      </c>
      <c r="D86" s="13" t="s">
        <v>13</v>
      </c>
      <c r="E86" s="13">
        <v>2</v>
      </c>
      <c r="F86" s="12">
        <v>74258</v>
      </c>
      <c r="G86" s="12">
        <v>1910</v>
      </c>
      <c r="H86" s="12">
        <v>2017</v>
      </c>
      <c r="I86" s="316">
        <v>1967</v>
      </c>
      <c r="J86" s="13">
        <f t="shared" si="12"/>
        <v>57</v>
      </c>
      <c r="K86" s="212">
        <v>-0.9</v>
      </c>
      <c r="L86" s="13">
        <f t="shared" si="13"/>
        <v>50</v>
      </c>
      <c r="M86" s="13">
        <f t="shared" si="14"/>
        <v>51</v>
      </c>
      <c r="N86" s="13">
        <v>1.4</v>
      </c>
      <c r="O86" s="212">
        <f t="shared" si="15"/>
        <v>2.8</v>
      </c>
      <c r="P86" s="201">
        <f t="shared" si="16"/>
        <v>71.399999999999991</v>
      </c>
    </row>
    <row r="87" spans="1:22">
      <c r="A87" s="353"/>
      <c r="B87" s="422"/>
      <c r="C87" s="57">
        <v>82</v>
      </c>
      <c r="D87" s="58" t="s">
        <v>53</v>
      </c>
      <c r="E87" s="58">
        <v>3</v>
      </c>
      <c r="F87" s="59">
        <v>4106</v>
      </c>
      <c r="G87" s="59">
        <v>1910</v>
      </c>
      <c r="H87" s="59">
        <v>2017</v>
      </c>
      <c r="I87" s="314">
        <v>1967</v>
      </c>
      <c r="J87" s="58">
        <f t="shared" si="12"/>
        <v>57</v>
      </c>
      <c r="K87" s="222">
        <v>-1.4</v>
      </c>
      <c r="L87" s="58">
        <f t="shared" si="13"/>
        <v>50</v>
      </c>
      <c r="M87" s="58">
        <f t="shared" si="14"/>
        <v>51</v>
      </c>
      <c r="N87" s="58">
        <v>1.6</v>
      </c>
      <c r="O87" s="222">
        <f t="shared" si="15"/>
        <v>3.2</v>
      </c>
      <c r="P87" s="86">
        <f t="shared" si="16"/>
        <v>81.600000000000009</v>
      </c>
    </row>
    <row r="88" spans="1:22">
      <c r="A88" s="353"/>
      <c r="B88" s="422"/>
      <c r="C88" s="57">
        <v>83</v>
      </c>
      <c r="D88" s="58" t="s">
        <v>54</v>
      </c>
      <c r="E88" s="58">
        <v>3</v>
      </c>
      <c r="F88" s="59">
        <v>4032</v>
      </c>
      <c r="G88" s="59">
        <v>1913</v>
      </c>
      <c r="H88" s="59">
        <v>2017</v>
      </c>
      <c r="I88" s="314">
        <v>1967</v>
      </c>
      <c r="J88" s="58">
        <f t="shared" si="12"/>
        <v>54</v>
      </c>
      <c r="K88" s="222">
        <v>0</v>
      </c>
      <c r="L88" s="58">
        <f t="shared" si="13"/>
        <v>50</v>
      </c>
      <c r="M88" s="58">
        <f t="shared" si="14"/>
        <v>51</v>
      </c>
      <c r="N88" s="58">
        <v>1.4</v>
      </c>
      <c r="O88" s="222">
        <f t="shared" si="15"/>
        <v>2.8</v>
      </c>
      <c r="P88" s="86">
        <f t="shared" si="16"/>
        <v>71.399999999999991</v>
      </c>
    </row>
    <row r="89" spans="1:22">
      <c r="A89" s="353"/>
      <c r="B89" s="422"/>
      <c r="C89" s="57">
        <v>84</v>
      </c>
      <c r="D89" s="58" t="s">
        <v>55</v>
      </c>
      <c r="E89" s="58">
        <v>3</v>
      </c>
      <c r="F89" s="59">
        <v>3003</v>
      </c>
      <c r="G89" s="59">
        <v>1910</v>
      </c>
      <c r="H89" s="59">
        <v>2017</v>
      </c>
      <c r="I89" s="314">
        <v>1967</v>
      </c>
      <c r="J89" s="58">
        <f t="shared" si="12"/>
        <v>57</v>
      </c>
      <c r="K89" s="222">
        <v>-1.4</v>
      </c>
      <c r="L89" s="58">
        <f t="shared" si="13"/>
        <v>50</v>
      </c>
      <c r="M89" s="58">
        <f t="shared" si="14"/>
        <v>51</v>
      </c>
      <c r="N89" s="58">
        <v>1.2</v>
      </c>
      <c r="O89" s="222">
        <f t="shared" si="15"/>
        <v>2.4</v>
      </c>
      <c r="P89" s="86">
        <f t="shared" si="16"/>
        <v>61.199999999999996</v>
      </c>
    </row>
    <row r="90" spans="1:22">
      <c r="A90" s="353"/>
      <c r="B90" s="422"/>
      <c r="C90" s="57">
        <v>78</v>
      </c>
      <c r="D90" s="58" t="s">
        <v>47</v>
      </c>
      <c r="E90" s="58">
        <v>3</v>
      </c>
      <c r="F90" s="59">
        <v>9518</v>
      </c>
      <c r="G90" s="59">
        <v>1910</v>
      </c>
      <c r="H90" s="59">
        <v>2017</v>
      </c>
      <c r="I90" s="314">
        <v>1968</v>
      </c>
      <c r="J90" s="58">
        <f t="shared" si="12"/>
        <v>58</v>
      </c>
      <c r="K90" s="222">
        <v>-0.7</v>
      </c>
      <c r="L90" s="58">
        <f t="shared" si="13"/>
        <v>49</v>
      </c>
      <c r="M90" s="58">
        <f t="shared" si="14"/>
        <v>50</v>
      </c>
      <c r="N90" s="60">
        <v>1</v>
      </c>
      <c r="O90" s="222">
        <f t="shared" si="15"/>
        <v>2.0408163265306123</v>
      </c>
      <c r="P90" s="86">
        <f t="shared" si="16"/>
        <v>50</v>
      </c>
    </row>
    <row r="91" spans="1:22" ht="12" customHeight="1" thickBot="1">
      <c r="A91" s="353"/>
      <c r="B91" s="422"/>
      <c r="C91" s="62">
        <v>1</v>
      </c>
      <c r="D91" s="32" t="s">
        <v>1</v>
      </c>
      <c r="E91" s="32">
        <v>2</v>
      </c>
      <c r="F91" s="33">
        <v>31011</v>
      </c>
      <c r="G91" s="33">
        <v>1910</v>
      </c>
      <c r="H91" s="33">
        <v>2017</v>
      </c>
      <c r="I91" s="323">
        <v>1969</v>
      </c>
      <c r="J91" s="32">
        <f t="shared" si="12"/>
        <v>59</v>
      </c>
      <c r="K91" s="202">
        <v>1</v>
      </c>
      <c r="L91" s="32">
        <f t="shared" si="13"/>
        <v>48</v>
      </c>
      <c r="M91" s="32">
        <f t="shared" si="14"/>
        <v>49</v>
      </c>
      <c r="N91" s="32">
        <v>1.4</v>
      </c>
      <c r="O91" s="202">
        <f t="shared" si="15"/>
        <v>2.9166666666666665</v>
      </c>
      <c r="P91" s="61">
        <f t="shared" si="16"/>
        <v>68.599999999999994</v>
      </c>
      <c r="V91" s="2"/>
    </row>
    <row r="92" spans="1:22" ht="12" customHeight="1" thickTop="1">
      <c r="A92" s="417" t="s">
        <v>161</v>
      </c>
      <c r="B92" s="433" t="s">
        <v>125</v>
      </c>
      <c r="C92" s="256">
        <v>16</v>
      </c>
      <c r="D92" s="261" t="s">
        <v>27</v>
      </c>
      <c r="E92" s="261">
        <v>3</v>
      </c>
      <c r="F92" s="270">
        <v>69018</v>
      </c>
      <c r="G92" s="270">
        <v>1910</v>
      </c>
      <c r="H92" s="270">
        <v>2017</v>
      </c>
      <c r="I92" s="333">
        <v>1969</v>
      </c>
      <c r="J92" s="295">
        <f t="shared" si="12"/>
        <v>59</v>
      </c>
      <c r="K92" s="284">
        <v>0</v>
      </c>
      <c r="L92" s="295">
        <f t="shared" si="13"/>
        <v>48</v>
      </c>
      <c r="M92" s="295">
        <f t="shared" si="14"/>
        <v>49</v>
      </c>
      <c r="N92" s="261">
        <v>1.25</v>
      </c>
      <c r="O92" s="302">
        <f t="shared" si="15"/>
        <v>2.6041666666666665</v>
      </c>
      <c r="P92" s="305">
        <f t="shared" si="16"/>
        <v>61.25</v>
      </c>
      <c r="V92" s="2"/>
    </row>
    <row r="93" spans="1:22">
      <c r="A93" s="415"/>
      <c r="B93" s="434"/>
      <c r="C93" s="65">
        <v>45</v>
      </c>
      <c r="D93" s="13" t="s">
        <v>67</v>
      </c>
      <c r="E93" s="13">
        <v>3</v>
      </c>
      <c r="F93" s="12">
        <v>55024</v>
      </c>
      <c r="G93" s="12">
        <v>1948</v>
      </c>
      <c r="H93" s="12">
        <v>2018</v>
      </c>
      <c r="I93" s="316">
        <v>1971</v>
      </c>
      <c r="J93" s="13">
        <f t="shared" si="12"/>
        <v>23</v>
      </c>
      <c r="K93" s="212">
        <v>0</v>
      </c>
      <c r="L93" s="13">
        <f t="shared" si="13"/>
        <v>47</v>
      </c>
      <c r="M93" s="13">
        <f t="shared" si="14"/>
        <v>47</v>
      </c>
      <c r="N93" s="13">
        <v>1.4</v>
      </c>
      <c r="O93" s="212">
        <f t="shared" si="15"/>
        <v>2.978723404255319</v>
      </c>
      <c r="P93" s="201">
        <f t="shared" si="16"/>
        <v>65.8</v>
      </c>
      <c r="V93" s="2"/>
    </row>
    <row r="94" spans="1:22">
      <c r="A94" s="415"/>
      <c r="B94" s="434"/>
      <c r="C94" s="65">
        <v>13</v>
      </c>
      <c r="D94" s="13" t="s">
        <v>78</v>
      </c>
      <c r="E94" s="13">
        <v>2</v>
      </c>
      <c r="F94" s="12">
        <v>67105</v>
      </c>
      <c r="G94" s="12">
        <v>1942</v>
      </c>
      <c r="H94" s="12">
        <v>2018</v>
      </c>
      <c r="I94" s="316">
        <v>1972</v>
      </c>
      <c r="J94" s="24">
        <f t="shared" si="12"/>
        <v>30</v>
      </c>
      <c r="K94" s="212">
        <v>0</v>
      </c>
      <c r="L94" s="24">
        <f t="shared" si="13"/>
        <v>46</v>
      </c>
      <c r="M94" s="24">
        <f t="shared" si="14"/>
        <v>46</v>
      </c>
      <c r="N94" s="13">
        <v>1.3</v>
      </c>
      <c r="O94" s="204">
        <f t="shared" si="15"/>
        <v>2.8260869565217392</v>
      </c>
      <c r="P94" s="198">
        <f t="shared" si="16"/>
        <v>59.800000000000004</v>
      </c>
      <c r="V94" s="2"/>
    </row>
    <row r="95" spans="1:22">
      <c r="A95" s="415"/>
      <c r="B95" s="434"/>
      <c r="C95" s="65">
        <v>54</v>
      </c>
      <c r="D95" s="13" t="s">
        <v>95</v>
      </c>
      <c r="E95" s="13">
        <v>3</v>
      </c>
      <c r="F95" s="12">
        <v>72161</v>
      </c>
      <c r="G95" s="12">
        <v>1962</v>
      </c>
      <c r="H95" s="12">
        <v>2018</v>
      </c>
      <c r="I95" s="316">
        <v>1972</v>
      </c>
      <c r="J95" s="13">
        <f t="shared" si="12"/>
        <v>10</v>
      </c>
      <c r="K95" s="212">
        <v>0</v>
      </c>
      <c r="L95" s="13">
        <f t="shared" si="13"/>
        <v>46</v>
      </c>
      <c r="M95" s="13">
        <f t="shared" si="14"/>
        <v>46</v>
      </c>
      <c r="N95" s="13">
        <v>1.25</v>
      </c>
      <c r="O95" s="212">
        <f t="shared" si="15"/>
        <v>2.7173913043478262</v>
      </c>
      <c r="P95" s="201">
        <f t="shared" si="16"/>
        <v>57.5</v>
      </c>
      <c r="V95" s="2"/>
    </row>
    <row r="96" spans="1:22">
      <c r="A96" s="415"/>
      <c r="B96" s="434"/>
      <c r="C96" s="65">
        <v>12</v>
      </c>
      <c r="D96" s="13" t="s">
        <v>70</v>
      </c>
      <c r="E96" s="13">
        <v>1</v>
      </c>
      <c r="F96" s="12">
        <v>61078</v>
      </c>
      <c r="G96" s="12">
        <v>1951</v>
      </c>
      <c r="H96" s="12">
        <v>2018</v>
      </c>
      <c r="I96" s="316">
        <v>1973</v>
      </c>
      <c r="J96" s="24">
        <f t="shared" si="12"/>
        <v>22</v>
      </c>
      <c r="K96" s="212">
        <v>1.1000000000000001</v>
      </c>
      <c r="L96" s="24">
        <f t="shared" si="13"/>
        <v>45</v>
      </c>
      <c r="M96" s="24">
        <f t="shared" si="14"/>
        <v>45</v>
      </c>
      <c r="N96" s="13">
        <v>1.4</v>
      </c>
      <c r="O96" s="204">
        <f t="shared" si="15"/>
        <v>3.1111111111111112</v>
      </c>
      <c r="P96" s="198">
        <f t="shared" si="16"/>
        <v>62.999999999999993</v>
      </c>
      <c r="V96" s="2"/>
    </row>
    <row r="97" spans="1:22">
      <c r="A97" s="415"/>
      <c r="B97" s="434"/>
      <c r="C97" s="65">
        <v>15</v>
      </c>
      <c r="D97" s="13" t="s">
        <v>34</v>
      </c>
      <c r="E97" s="13">
        <v>2</v>
      </c>
      <c r="F97" s="12">
        <v>68151</v>
      </c>
      <c r="G97" s="12">
        <v>1946</v>
      </c>
      <c r="H97" s="12">
        <v>2016</v>
      </c>
      <c r="I97" s="316">
        <v>1973</v>
      </c>
      <c r="J97" s="24">
        <f t="shared" si="12"/>
        <v>27</v>
      </c>
      <c r="K97" s="212">
        <v>0.5</v>
      </c>
      <c r="L97" s="24">
        <f t="shared" si="13"/>
        <v>43</v>
      </c>
      <c r="M97" s="24">
        <f t="shared" si="14"/>
        <v>45</v>
      </c>
      <c r="N97" s="20">
        <v>1</v>
      </c>
      <c r="O97" s="204">
        <f t="shared" si="15"/>
        <v>2.3255813953488373</v>
      </c>
      <c r="P97" s="198">
        <f t="shared" si="16"/>
        <v>45</v>
      </c>
    </row>
    <row r="98" spans="1:22">
      <c r="A98" s="415"/>
      <c r="B98" s="434"/>
      <c r="C98" s="65">
        <v>42</v>
      </c>
      <c r="D98" s="13" t="s">
        <v>88</v>
      </c>
      <c r="E98" s="13">
        <v>3</v>
      </c>
      <c r="F98" s="12">
        <v>48245</v>
      </c>
      <c r="G98" s="12">
        <v>1910</v>
      </c>
      <c r="H98" s="12">
        <v>2018</v>
      </c>
      <c r="I98" s="316">
        <v>1973</v>
      </c>
      <c r="J98" s="13">
        <f t="shared" si="12"/>
        <v>63</v>
      </c>
      <c r="K98" s="212">
        <v>0</v>
      </c>
      <c r="L98" s="13">
        <f t="shared" si="13"/>
        <v>45</v>
      </c>
      <c r="M98" s="13">
        <f t="shared" si="14"/>
        <v>45</v>
      </c>
      <c r="N98" s="13">
        <v>1.6</v>
      </c>
      <c r="O98" s="212">
        <f t="shared" si="15"/>
        <v>3.5555555555555554</v>
      </c>
      <c r="P98" s="13">
        <f t="shared" si="16"/>
        <v>72</v>
      </c>
      <c r="V98" s="2"/>
    </row>
    <row r="99" spans="1:22" ht="13" thickBot="1">
      <c r="A99" s="418"/>
      <c r="B99" s="435"/>
      <c r="C99" s="258">
        <v>53</v>
      </c>
      <c r="D99" s="263" t="s">
        <v>61</v>
      </c>
      <c r="E99" s="263">
        <v>3</v>
      </c>
      <c r="F99" s="274">
        <v>70351</v>
      </c>
      <c r="G99" s="274">
        <v>1940</v>
      </c>
      <c r="H99" s="274">
        <v>2017</v>
      </c>
      <c r="I99" s="334">
        <v>1973</v>
      </c>
      <c r="J99" s="263">
        <f t="shared" si="12"/>
        <v>33</v>
      </c>
      <c r="K99" s="290">
        <v>-0.6</v>
      </c>
      <c r="L99" s="263">
        <f t="shared" si="13"/>
        <v>44</v>
      </c>
      <c r="M99" s="263">
        <f t="shared" si="14"/>
        <v>45</v>
      </c>
      <c r="N99" s="263">
        <v>1.1000000000000001</v>
      </c>
      <c r="O99" s="290">
        <f t="shared" si="15"/>
        <v>2.5000000000000004</v>
      </c>
      <c r="P99" s="308">
        <f t="shared" si="16"/>
        <v>49.500000000000007</v>
      </c>
      <c r="V99" s="2"/>
    </row>
    <row r="100" spans="1:22" ht="12" customHeight="1" thickTop="1">
      <c r="A100" s="415" t="s">
        <v>162</v>
      </c>
      <c r="B100" s="413" t="s">
        <v>158</v>
      </c>
      <c r="C100" s="62">
        <v>22</v>
      </c>
      <c r="D100" s="32" t="s">
        <v>32</v>
      </c>
      <c r="E100" s="32">
        <v>2</v>
      </c>
      <c r="F100" s="33">
        <v>27058</v>
      </c>
      <c r="G100" s="33">
        <v>1951</v>
      </c>
      <c r="H100" s="33">
        <v>2017</v>
      </c>
      <c r="I100" s="323">
        <v>1982</v>
      </c>
      <c r="J100" s="32">
        <f t="shared" si="12"/>
        <v>31</v>
      </c>
      <c r="K100" s="287">
        <v>0</v>
      </c>
      <c r="L100" s="32">
        <f t="shared" si="13"/>
        <v>35</v>
      </c>
      <c r="M100" s="32">
        <f t="shared" si="14"/>
        <v>36</v>
      </c>
      <c r="N100" s="32">
        <v>0.6</v>
      </c>
      <c r="O100" s="202">
        <f t="shared" si="15"/>
        <v>1.7142857142857142</v>
      </c>
      <c r="P100" s="61">
        <f t="shared" si="16"/>
        <v>21.599999999999998</v>
      </c>
      <c r="V100" s="2"/>
    </row>
    <row r="101" spans="1:22">
      <c r="A101" s="415"/>
      <c r="B101" s="413"/>
      <c r="C101" s="67">
        <v>21</v>
      </c>
      <c r="D101" s="19" t="s">
        <v>69</v>
      </c>
      <c r="E101" s="19">
        <v>0</v>
      </c>
      <c r="F101" s="18">
        <v>94220</v>
      </c>
      <c r="G101" s="18">
        <v>1955</v>
      </c>
      <c r="H101" s="18">
        <v>2018</v>
      </c>
      <c r="I101" s="318" t="s">
        <v>62</v>
      </c>
      <c r="J101" s="40" t="s">
        <v>62</v>
      </c>
      <c r="K101" s="208" t="s">
        <v>62</v>
      </c>
      <c r="L101" s="40" t="s">
        <v>62</v>
      </c>
      <c r="M101" s="40" t="s">
        <v>62</v>
      </c>
      <c r="N101" s="43">
        <v>1</v>
      </c>
      <c r="O101" s="208">
        <v>1.6</v>
      </c>
      <c r="P101" s="200" t="s">
        <v>62</v>
      </c>
      <c r="V101" s="2"/>
    </row>
    <row r="102" spans="1:22">
      <c r="A102" s="415"/>
      <c r="B102" s="413"/>
      <c r="C102" s="62">
        <v>33</v>
      </c>
      <c r="D102" s="32" t="s">
        <v>82</v>
      </c>
      <c r="E102" s="32">
        <v>0</v>
      </c>
      <c r="F102" s="33">
        <v>38026</v>
      </c>
      <c r="G102" s="33">
        <v>1955</v>
      </c>
      <c r="H102" s="33">
        <v>2018</v>
      </c>
      <c r="I102" s="323" t="s">
        <v>62</v>
      </c>
      <c r="J102" s="42" t="s">
        <v>62</v>
      </c>
      <c r="K102" s="210" t="s">
        <v>62</v>
      </c>
      <c r="L102" s="42" t="s">
        <v>62</v>
      </c>
      <c r="M102" s="42" t="s">
        <v>62</v>
      </c>
      <c r="N102" s="42">
        <v>1.6</v>
      </c>
      <c r="O102" s="210">
        <v>2.5</v>
      </c>
      <c r="P102" s="134" t="s">
        <v>62</v>
      </c>
      <c r="V102" s="2"/>
    </row>
    <row r="103" spans="1:22">
      <c r="A103" s="415"/>
      <c r="B103" s="413"/>
      <c r="C103" s="65">
        <v>48</v>
      </c>
      <c r="D103" s="13" t="s">
        <v>68</v>
      </c>
      <c r="E103" s="13">
        <v>0</v>
      </c>
      <c r="F103" s="12">
        <v>61363</v>
      </c>
      <c r="G103" s="12">
        <v>1965</v>
      </c>
      <c r="H103" s="12">
        <v>2018</v>
      </c>
      <c r="I103" s="316" t="s">
        <v>62</v>
      </c>
      <c r="J103" s="24" t="s">
        <v>62</v>
      </c>
      <c r="K103" s="204" t="s">
        <v>62</v>
      </c>
      <c r="L103" s="24" t="s">
        <v>62</v>
      </c>
      <c r="M103" s="24" t="s">
        <v>62</v>
      </c>
      <c r="N103" s="13">
        <v>1.6</v>
      </c>
      <c r="O103" s="212">
        <v>3</v>
      </c>
      <c r="P103" s="24" t="s">
        <v>62</v>
      </c>
      <c r="V103" s="2"/>
    </row>
    <row r="104" spans="1:22">
      <c r="A104" s="415"/>
      <c r="B104" s="413"/>
      <c r="C104" s="65">
        <v>50</v>
      </c>
      <c r="D104" s="13" t="s">
        <v>93</v>
      </c>
      <c r="E104" s="13">
        <v>0</v>
      </c>
      <c r="F104" s="12">
        <v>73054</v>
      </c>
      <c r="G104" s="12">
        <v>1966</v>
      </c>
      <c r="H104" s="12">
        <v>2014</v>
      </c>
      <c r="I104" s="316" t="s">
        <v>62</v>
      </c>
      <c r="J104" s="24" t="s">
        <v>62</v>
      </c>
      <c r="K104" s="204" t="s">
        <v>62</v>
      </c>
      <c r="L104" s="24" t="s">
        <v>62</v>
      </c>
      <c r="M104" s="24" t="s">
        <v>62</v>
      </c>
      <c r="N104" s="13">
        <v>1.3</v>
      </c>
      <c r="O104" s="213">
        <v>2.7</v>
      </c>
      <c r="P104" s="24" t="s">
        <v>62</v>
      </c>
      <c r="V104" s="2"/>
    </row>
    <row r="105" spans="1:22">
      <c r="A105" s="415"/>
      <c r="B105" s="414" t="s">
        <v>159</v>
      </c>
      <c r="C105" s="66">
        <v>66</v>
      </c>
      <c r="D105" s="52" t="s">
        <v>8</v>
      </c>
      <c r="E105" s="52">
        <v>0</v>
      </c>
      <c r="F105" s="50">
        <v>87031</v>
      </c>
      <c r="G105" s="50">
        <v>1945</v>
      </c>
      <c r="H105" s="50">
        <v>2017</v>
      </c>
      <c r="I105" s="319" t="s">
        <v>62</v>
      </c>
      <c r="J105" s="80" t="s">
        <v>62</v>
      </c>
      <c r="K105" s="238" t="s">
        <v>62</v>
      </c>
      <c r="L105" s="80" t="s">
        <v>62</v>
      </c>
      <c r="M105" s="80" t="s">
        <v>62</v>
      </c>
      <c r="N105" s="52">
        <v>2.15</v>
      </c>
      <c r="O105" s="218">
        <v>3</v>
      </c>
      <c r="P105" s="80" t="s">
        <v>62</v>
      </c>
      <c r="V105" s="2"/>
    </row>
    <row r="106" spans="1:22">
      <c r="A106" s="415"/>
      <c r="B106" s="414"/>
      <c r="C106" s="68">
        <v>71</v>
      </c>
      <c r="D106" s="69" t="s">
        <v>40</v>
      </c>
      <c r="E106" s="69">
        <v>0</v>
      </c>
      <c r="F106" s="70">
        <v>22823</v>
      </c>
      <c r="G106" s="70">
        <v>1963</v>
      </c>
      <c r="H106" s="70">
        <v>2017</v>
      </c>
      <c r="I106" s="320" t="s">
        <v>62</v>
      </c>
      <c r="J106" s="85" t="s">
        <v>62</v>
      </c>
      <c r="K106" s="239" t="s">
        <v>62</v>
      </c>
      <c r="L106" s="85" t="s">
        <v>62</v>
      </c>
      <c r="M106" s="85" t="s">
        <v>62</v>
      </c>
      <c r="N106" s="69">
        <v>0.7</v>
      </c>
      <c r="O106" s="220">
        <v>1.2</v>
      </c>
      <c r="P106" s="85" t="s">
        <v>62</v>
      </c>
      <c r="V106" s="2"/>
    </row>
    <row r="107" spans="1:22">
      <c r="A107" s="415"/>
      <c r="B107" s="414"/>
      <c r="C107" s="57">
        <v>85</v>
      </c>
      <c r="D107" s="58" t="s">
        <v>56</v>
      </c>
      <c r="E107" s="58">
        <v>0</v>
      </c>
      <c r="F107" s="59">
        <v>1019</v>
      </c>
      <c r="G107" s="59">
        <v>1942</v>
      </c>
      <c r="H107" s="59">
        <v>2017</v>
      </c>
      <c r="I107" s="314" t="s">
        <v>62</v>
      </c>
      <c r="J107" s="88" t="s">
        <v>62</v>
      </c>
      <c r="K107" s="240" t="s">
        <v>62</v>
      </c>
      <c r="L107" s="88" t="s">
        <v>62</v>
      </c>
      <c r="M107" s="88" t="s">
        <v>62</v>
      </c>
      <c r="N107" s="58">
        <v>1.6</v>
      </c>
      <c r="O107" s="223">
        <v>2.2000000000000002</v>
      </c>
      <c r="P107" s="58">
        <v>117</v>
      </c>
      <c r="V107" s="2"/>
    </row>
    <row r="108" spans="1:22">
      <c r="A108" s="415"/>
      <c r="B108" s="414"/>
      <c r="C108" s="68">
        <v>94</v>
      </c>
      <c r="D108" s="69" t="s">
        <v>18</v>
      </c>
      <c r="E108" s="69">
        <v>0</v>
      </c>
      <c r="F108" s="70">
        <v>23373</v>
      </c>
      <c r="G108" s="70">
        <v>1957</v>
      </c>
      <c r="H108" s="70">
        <v>2017</v>
      </c>
      <c r="I108" s="320" t="s">
        <v>62</v>
      </c>
      <c r="J108" s="85" t="s">
        <v>62</v>
      </c>
      <c r="K108" s="239" t="s">
        <v>62</v>
      </c>
      <c r="L108" s="85" t="s">
        <v>62</v>
      </c>
      <c r="M108" s="85" t="s">
        <v>62</v>
      </c>
      <c r="N108" s="299">
        <v>1</v>
      </c>
      <c r="O108" s="241">
        <v>1.6</v>
      </c>
      <c r="P108" s="85">
        <v>63</v>
      </c>
      <c r="V108" s="2"/>
    </row>
    <row r="109" spans="1:22">
      <c r="A109" s="415"/>
      <c r="B109" s="414"/>
      <c r="C109" s="73">
        <v>95</v>
      </c>
      <c r="D109" s="71" t="s">
        <v>107</v>
      </c>
      <c r="E109" s="71">
        <v>0</v>
      </c>
      <c r="F109" s="72">
        <v>14825</v>
      </c>
      <c r="G109" s="72">
        <v>1965</v>
      </c>
      <c r="H109" s="72">
        <v>2018</v>
      </c>
      <c r="I109" s="322" t="s">
        <v>62</v>
      </c>
      <c r="J109" s="93" t="s">
        <v>62</v>
      </c>
      <c r="K109" s="243" t="s">
        <v>62</v>
      </c>
      <c r="L109" s="93" t="s">
        <v>62</v>
      </c>
      <c r="M109" s="93" t="s">
        <v>62</v>
      </c>
      <c r="N109" s="71">
        <v>0</v>
      </c>
      <c r="O109" s="226">
        <v>0</v>
      </c>
      <c r="P109" s="71">
        <v>0</v>
      </c>
      <c r="V109" s="2"/>
    </row>
    <row r="110" spans="1:22">
      <c r="A110" s="415"/>
      <c r="B110" s="414"/>
      <c r="C110" s="73">
        <v>96</v>
      </c>
      <c r="D110" s="71" t="s">
        <v>109</v>
      </c>
      <c r="E110" s="71">
        <v>0</v>
      </c>
      <c r="F110" s="72">
        <v>15666</v>
      </c>
      <c r="G110" s="72">
        <v>1970</v>
      </c>
      <c r="H110" s="72">
        <v>2019</v>
      </c>
      <c r="I110" s="322" t="s">
        <v>62</v>
      </c>
      <c r="J110" s="93" t="s">
        <v>62</v>
      </c>
      <c r="K110" s="243" t="s">
        <v>62</v>
      </c>
      <c r="L110" s="93" t="s">
        <v>62</v>
      </c>
      <c r="M110" s="93" t="s">
        <v>62</v>
      </c>
      <c r="N110" s="71">
        <v>0.4</v>
      </c>
      <c r="O110" s="226">
        <v>0.8</v>
      </c>
      <c r="P110" s="71">
        <v>20</v>
      </c>
      <c r="V110" s="2"/>
    </row>
    <row r="111" spans="1:22">
      <c r="A111" s="415"/>
      <c r="B111" s="414"/>
      <c r="C111" s="57">
        <v>97</v>
      </c>
      <c r="D111" s="58" t="s">
        <v>106</v>
      </c>
      <c r="E111" s="58">
        <v>2</v>
      </c>
      <c r="F111" s="59">
        <v>2079</v>
      </c>
      <c r="G111" s="59">
        <v>1910</v>
      </c>
      <c r="H111" s="59">
        <v>2019</v>
      </c>
      <c r="I111" s="314" t="s">
        <v>62</v>
      </c>
      <c r="J111" s="88" t="s">
        <v>62</v>
      </c>
      <c r="K111" s="240" t="s">
        <v>62</v>
      </c>
      <c r="L111" s="88" t="s">
        <v>62</v>
      </c>
      <c r="M111" s="88" t="s">
        <v>62</v>
      </c>
      <c r="N111" s="58">
        <v>0.2</v>
      </c>
      <c r="O111" s="223">
        <v>0.2</v>
      </c>
      <c r="P111" s="58">
        <v>22</v>
      </c>
      <c r="V111" s="2"/>
    </row>
    <row r="112" spans="1:22">
      <c r="A112" s="415"/>
      <c r="B112" s="414"/>
      <c r="C112" s="57">
        <v>98</v>
      </c>
      <c r="D112" s="58" t="s">
        <v>105</v>
      </c>
      <c r="E112" s="58">
        <v>0</v>
      </c>
      <c r="F112" s="59">
        <v>13017</v>
      </c>
      <c r="G112" s="59">
        <v>1957</v>
      </c>
      <c r="H112" s="59">
        <v>2018</v>
      </c>
      <c r="I112" s="314" t="s">
        <v>62</v>
      </c>
      <c r="J112" s="88" t="s">
        <v>62</v>
      </c>
      <c r="K112" s="240" t="s">
        <v>62</v>
      </c>
      <c r="L112" s="88" t="s">
        <v>62</v>
      </c>
      <c r="M112" s="88" t="s">
        <v>62</v>
      </c>
      <c r="N112" s="58">
        <v>-0.3</v>
      </c>
      <c r="O112" s="223">
        <v>-0.5</v>
      </c>
      <c r="P112" s="58">
        <v>-18</v>
      </c>
      <c r="V112" s="2"/>
    </row>
    <row r="113" spans="1:22" ht="13" thickBot="1">
      <c r="A113" s="415"/>
      <c r="B113" s="414"/>
      <c r="C113" s="57">
        <v>99</v>
      </c>
      <c r="D113" s="58" t="s">
        <v>111</v>
      </c>
      <c r="E113" s="58">
        <v>0</v>
      </c>
      <c r="F113" s="59">
        <v>8039</v>
      </c>
      <c r="G113" s="59">
        <v>1957</v>
      </c>
      <c r="H113" s="59">
        <v>2010</v>
      </c>
      <c r="I113" s="314" t="s">
        <v>62</v>
      </c>
      <c r="J113" s="88" t="s">
        <v>62</v>
      </c>
      <c r="K113" s="240" t="s">
        <v>62</v>
      </c>
      <c r="L113" s="88" t="s">
        <v>62</v>
      </c>
      <c r="M113" s="88" t="s">
        <v>62</v>
      </c>
      <c r="N113" s="58">
        <v>0</v>
      </c>
      <c r="O113" s="223">
        <v>0</v>
      </c>
      <c r="P113" s="58">
        <v>0</v>
      </c>
      <c r="V113" s="2"/>
    </row>
    <row r="114" spans="1:22" ht="14" thickTop="1" thickBot="1">
      <c r="A114" s="164" t="s">
        <v>136</v>
      </c>
      <c r="B114" s="127" t="s">
        <v>136</v>
      </c>
      <c r="C114" s="128">
        <v>109</v>
      </c>
      <c r="D114" s="129" t="s">
        <v>114</v>
      </c>
      <c r="E114" s="129">
        <v>0</v>
      </c>
      <c r="F114" s="130" t="s">
        <v>35</v>
      </c>
      <c r="G114" s="130">
        <v>1940</v>
      </c>
      <c r="H114" s="130">
        <v>2018</v>
      </c>
      <c r="I114" s="335" t="s">
        <v>62</v>
      </c>
      <c r="J114" s="132" t="s">
        <v>62</v>
      </c>
      <c r="K114" s="244" t="s">
        <v>62</v>
      </c>
      <c r="L114" s="132" t="s">
        <v>62</v>
      </c>
      <c r="M114" s="132" t="s">
        <v>62</v>
      </c>
      <c r="N114" s="129">
        <v>0.9</v>
      </c>
      <c r="O114" s="228">
        <v>1.2</v>
      </c>
      <c r="P114" s="132" t="s">
        <v>62</v>
      </c>
    </row>
    <row r="115" spans="1:22" ht="14" customHeight="1">
      <c r="A115" s="165" t="s">
        <v>133</v>
      </c>
      <c r="B115" s="166"/>
      <c r="C115" s="166"/>
      <c r="D115" s="166"/>
      <c r="E115" s="166"/>
      <c r="F115" s="166"/>
      <c r="G115" s="166"/>
      <c r="H115" s="166"/>
      <c r="I115" s="340">
        <f>AVERAGE(I6:I100)</f>
        <v>1956.4947368421053</v>
      </c>
      <c r="Q115" t="s">
        <v>183</v>
      </c>
    </row>
    <row r="116" spans="1:22" ht="14" customHeight="1">
      <c r="A116" s="165" t="s">
        <v>132</v>
      </c>
      <c r="B116" s="166"/>
      <c r="C116" s="166"/>
      <c r="D116" s="166"/>
      <c r="E116" s="166"/>
      <c r="F116" s="166"/>
      <c r="G116" s="166"/>
      <c r="H116" s="166"/>
      <c r="I116" s="339">
        <f>_xlfn.STDEV.P(I6:I100)</f>
        <v>9.1650063131577699</v>
      </c>
      <c r="J116" s="166"/>
      <c r="K116" s="166"/>
      <c r="L116" s="166"/>
      <c r="M116" s="166"/>
      <c r="N116" s="166"/>
      <c r="O116" s="166"/>
      <c r="P116" s="166"/>
      <c r="Q116" t="s">
        <v>182</v>
      </c>
    </row>
    <row r="117" spans="1:22" ht="14" customHeight="1">
      <c r="A117" s="168"/>
      <c r="B117" s="143"/>
      <c r="C117" s="169"/>
      <c r="D117" s="170" t="s">
        <v>131</v>
      </c>
      <c r="E117" s="170"/>
      <c r="F117" s="171"/>
      <c r="G117" s="171"/>
      <c r="H117" s="171"/>
      <c r="I117" s="171"/>
      <c r="J117" s="143"/>
      <c r="K117" s="143"/>
      <c r="L117" s="143"/>
      <c r="M117" s="143"/>
      <c r="N117" s="143"/>
      <c r="O117" s="143"/>
      <c r="P117" s="143"/>
    </row>
    <row r="118" spans="1:22" ht="14" customHeight="1">
      <c r="A118" s="168"/>
      <c r="B118" s="143"/>
      <c r="C118" s="169"/>
      <c r="D118" s="172" t="s">
        <v>118</v>
      </c>
      <c r="E118" s="172"/>
      <c r="F118" s="171"/>
      <c r="G118" s="171"/>
      <c r="H118" s="171"/>
      <c r="I118" s="171"/>
      <c r="J118" s="143"/>
      <c r="K118" s="143"/>
      <c r="L118" s="143"/>
      <c r="M118" s="143"/>
      <c r="N118" s="143"/>
      <c r="O118" s="143"/>
      <c r="P118" s="143"/>
    </row>
    <row r="119" spans="1:22" ht="14" customHeight="1">
      <c r="A119" s="168"/>
      <c r="B119" s="143"/>
      <c r="C119" s="169"/>
      <c r="D119" s="172" t="s">
        <v>30</v>
      </c>
      <c r="E119" s="172"/>
      <c r="F119" s="12"/>
      <c r="G119" s="12"/>
      <c r="H119" s="171"/>
      <c r="I119" s="171"/>
      <c r="J119" s="143"/>
      <c r="K119" s="143"/>
      <c r="L119" s="143"/>
      <c r="M119" s="143"/>
      <c r="N119" s="143"/>
      <c r="O119" s="143"/>
      <c r="P119" s="143"/>
    </row>
    <row r="120" spans="1:22" ht="14" customHeight="1">
      <c r="A120" s="168"/>
      <c r="B120" s="143"/>
      <c r="C120" s="169"/>
      <c r="D120" s="172" t="s">
        <v>119</v>
      </c>
      <c r="E120" s="172"/>
      <c r="F120" s="21"/>
      <c r="G120" s="21"/>
      <c r="H120" s="171"/>
      <c r="I120" s="171"/>
      <c r="J120" s="143"/>
      <c r="K120" s="143"/>
      <c r="L120" s="143"/>
      <c r="M120" s="143"/>
      <c r="N120" s="143"/>
      <c r="O120" s="143"/>
      <c r="P120" s="143"/>
    </row>
    <row r="121" spans="1:22" ht="14" customHeight="1">
      <c r="A121" s="168"/>
      <c r="B121" s="143"/>
      <c r="C121" s="169"/>
      <c r="D121" s="172" t="s">
        <v>130</v>
      </c>
      <c r="E121" s="172"/>
      <c r="F121" s="18"/>
      <c r="G121" s="18"/>
      <c r="H121" s="171"/>
      <c r="I121" s="171"/>
      <c r="J121" s="143"/>
      <c r="K121" s="143"/>
      <c r="L121" s="143"/>
      <c r="M121" s="143"/>
      <c r="N121" s="143"/>
      <c r="O121" s="143"/>
      <c r="P121" s="143"/>
    </row>
    <row r="122" spans="1:22" ht="14" customHeight="1">
      <c r="A122" s="168"/>
      <c r="B122" s="143"/>
      <c r="C122" s="169"/>
      <c r="D122" s="172" t="s">
        <v>59</v>
      </c>
      <c r="E122" s="172"/>
      <c r="F122" s="70"/>
      <c r="G122" s="70"/>
      <c r="H122" s="171"/>
      <c r="I122" s="171"/>
      <c r="J122" s="143"/>
      <c r="K122" s="143"/>
      <c r="L122" s="143"/>
      <c r="M122" s="143"/>
      <c r="N122" s="143"/>
      <c r="O122" s="143"/>
      <c r="P122" s="143"/>
    </row>
    <row r="123" spans="1:22" ht="14" customHeight="1">
      <c r="A123" s="173"/>
      <c r="B123" s="143"/>
      <c r="C123" s="174"/>
      <c r="D123" s="172" t="s">
        <v>60</v>
      </c>
      <c r="E123" s="172"/>
      <c r="F123" s="59"/>
      <c r="G123" s="59"/>
      <c r="H123" s="171"/>
      <c r="I123" s="171"/>
      <c r="J123" s="143"/>
      <c r="K123" s="143"/>
      <c r="L123" s="143"/>
      <c r="M123" s="143"/>
      <c r="N123" s="143"/>
      <c r="O123" s="143"/>
      <c r="P123" s="143"/>
    </row>
    <row r="124" spans="1:22" ht="14" customHeight="1">
      <c r="A124" s="173"/>
      <c r="B124" s="143"/>
      <c r="C124" s="174"/>
      <c r="D124" s="143"/>
      <c r="E124" s="143"/>
      <c r="F124" s="171"/>
      <c r="G124" s="171"/>
      <c r="H124" s="171"/>
      <c r="I124" s="171"/>
      <c r="J124" s="143"/>
      <c r="K124" s="143"/>
      <c r="L124" s="143"/>
      <c r="M124" s="143"/>
      <c r="N124" s="143"/>
      <c r="O124" s="143"/>
      <c r="P124" s="143"/>
    </row>
    <row r="125" spans="1:22" ht="14" customHeight="1">
      <c r="A125" s="165" t="s">
        <v>135</v>
      </c>
      <c r="B125" s="143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</row>
    <row r="126" spans="1:22" ht="14" customHeight="1">
      <c r="A126" s="175" t="s">
        <v>148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</row>
    <row r="127" spans="1:22" ht="14" customHeight="1">
      <c r="A127" s="165" t="s">
        <v>147</v>
      </c>
      <c r="B127" s="143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</row>
    <row r="128" spans="1:22" ht="13" thickBot="1">
      <c r="A128" s="178"/>
      <c r="B128" s="179"/>
      <c r="C128" s="180"/>
      <c r="D128" s="179"/>
      <c r="E128" s="179"/>
      <c r="F128" s="181"/>
      <c r="G128" s="181"/>
      <c r="H128" s="181"/>
      <c r="I128" s="181"/>
      <c r="J128" s="179"/>
      <c r="K128" s="179"/>
      <c r="L128" s="179"/>
      <c r="M128" s="179"/>
      <c r="N128" s="179"/>
      <c r="O128" s="179"/>
      <c r="P128" s="179"/>
    </row>
    <row r="129" spans="1:3" ht="13" thickTop="1">
      <c r="A129" s="91" t="s">
        <v>169</v>
      </c>
      <c r="B129" s="90"/>
      <c r="C129" s="90"/>
    </row>
    <row r="130" spans="1:3">
      <c r="A130" s="91"/>
      <c r="B130" s="90"/>
      <c r="C130" s="90"/>
    </row>
    <row r="131" spans="1:3">
      <c r="A131" s="91"/>
      <c r="B131" s="90"/>
      <c r="C131" s="90"/>
    </row>
    <row r="132" spans="1:3">
      <c r="A132" s="91"/>
      <c r="B132" s="90"/>
      <c r="C132" s="90"/>
    </row>
  </sheetData>
  <sortState ref="C6:P114">
    <sortCondition ref="I6:I114"/>
  </sortState>
  <mergeCells count="18">
    <mergeCell ref="A6:A26"/>
    <mergeCell ref="B6:B26"/>
    <mergeCell ref="Q4:Q5"/>
    <mergeCell ref="B105:B113"/>
    <mergeCell ref="A92:A99"/>
    <mergeCell ref="B92:B99"/>
    <mergeCell ref="A100:A113"/>
    <mergeCell ref="B100:B104"/>
    <mergeCell ref="A74:A91"/>
    <mergeCell ref="B74:B80"/>
    <mergeCell ref="B81:B91"/>
    <mergeCell ref="B64:B66"/>
    <mergeCell ref="A67:A73"/>
    <mergeCell ref="B68:B73"/>
    <mergeCell ref="A27:A66"/>
    <mergeCell ref="B27:B44"/>
    <mergeCell ref="B45:B59"/>
    <mergeCell ref="B60:B63"/>
  </mergeCells>
  <pageMargins left="0.75" right="0.75" top="1" bottom="1" header="0.5" footer="0.5"/>
  <pageSetup paperSize="9" scale="46" orientation="portrait" horizontalDpi="4294967292" verticalDpi="4294967292"/>
  <rowBreaks count="1" manualBreakCount="1">
    <brk id="123" max="16383" man="1"/>
  </rowBreaks>
  <colBreaks count="1" manualBreakCount="1">
    <brk id="2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Graphs Aust</vt:lpstr>
      <vt:lpstr>2020 Graphs Aust Sort</vt:lpstr>
    </vt:vector>
  </TitlesOfParts>
  <Company>Laing Exploration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Laing</dc:creator>
  <cp:lastModifiedBy>William Laing</cp:lastModifiedBy>
  <cp:lastPrinted>2020-11-27T08:16:24Z</cp:lastPrinted>
  <dcterms:created xsi:type="dcterms:W3CDTF">2018-11-11T10:28:32Z</dcterms:created>
  <dcterms:modified xsi:type="dcterms:W3CDTF">2020-12-04T05:20:00Z</dcterms:modified>
</cp:coreProperties>
</file>